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6095" windowHeight="8385" activeTab="0"/>
  </bookViews>
  <sheets>
    <sheet name="Introdution" sheetId="1" r:id="rId1"/>
    <sheet name="Data" sheetId="2" r:id="rId2"/>
    <sheet name="Graphical Results" sheetId="3" r:id="rId3"/>
  </sheets>
  <definedNames/>
  <calcPr fullCalcOnLoad="1"/>
</workbook>
</file>

<file path=xl/sharedStrings.xml><?xml version="1.0" encoding="utf-8"?>
<sst xmlns="http://schemas.openxmlformats.org/spreadsheetml/2006/main" count="88" uniqueCount="86">
  <si>
    <t>Preciptation Event Volume P  (inches) =</t>
  </si>
  <si>
    <t>Runoff Coefficient</t>
  </si>
  <si>
    <t>S'</t>
  </si>
  <si>
    <t>Maximum Storage S' (inches) =</t>
  </si>
  <si>
    <t>Rainfall Excess (in)</t>
  </si>
  <si>
    <t>Maximum Storage (in)</t>
  </si>
  <si>
    <t>If P&gt;0.2S'</t>
  </si>
  <si>
    <t xml:space="preserve">0.5 to 19 inches </t>
  </si>
  <si>
    <t>http://stormwater.ucf.edu/</t>
  </si>
  <si>
    <t>THIS IS A DRAFT DOCUMENT SUBJECT TO REVISON</t>
  </si>
  <si>
    <r>
      <t>Disclaimer</t>
    </r>
    <r>
      <rPr>
        <sz val="10"/>
        <color indexed="8"/>
        <rFont val="Arial"/>
        <family val="2"/>
      </rPr>
      <t xml:space="preserve">: These workbooks were created to assist in the review of commonplace calculations. These are not District approved or required.  All users are responsible for validating the accuracy of the internal calculations. If errors or omissions are noted within this workbook, please e-mail Christopher Kuzlo, E.I. at christopher.kuzlo@watermatters.org or Hank Higginbotham, P.E. at hank.higginbotham@watermatters.org with specific information so that revisions can be made.  </t>
    </r>
  </si>
  <si>
    <t>C (% OF RAINFALL), CN VALUES AS A FUNCTION OF PERVIOUS PAVEMENT SYSTEM STORAGE AND RAINFALL EVENT VOLUME</t>
  </si>
  <si>
    <t>Predictive Equations:</t>
  </si>
  <si>
    <t>Variables:</t>
  </si>
  <si>
    <t>Input data</t>
  </si>
  <si>
    <t>Answers</t>
  </si>
  <si>
    <t>Design Storm Rainfall Amount:</t>
  </si>
  <si>
    <r>
      <t xml:space="preserve">Notes: </t>
    </r>
    <r>
      <rPr>
        <b/>
        <sz val="12"/>
        <color indexed="10"/>
        <rFont val="Arial"/>
        <family val="2"/>
      </rPr>
      <t>1)</t>
    </r>
    <r>
      <rPr>
        <sz val="12"/>
        <color indexed="12"/>
        <rFont val="Arial"/>
        <family val="2"/>
      </rPr>
      <t xml:space="preserve"> </t>
    </r>
    <r>
      <rPr>
        <sz val="12"/>
        <color indexed="8"/>
        <rFont val="Arial"/>
        <family val="2"/>
      </rPr>
      <t xml:space="preserve">An S value of 1.2 inches  is equal to 6 inches of pervious pavement with a porosity of 0.2 and 12 inches would be a 6 inch pervious over 3 feet of sub base with a porosity of 0.30. Thus there are many perviou pavement situations that can be modeled within the range of S'. </t>
    </r>
    <r>
      <rPr>
        <b/>
        <sz val="12"/>
        <color indexed="10"/>
        <rFont val="Arial"/>
        <family val="2"/>
      </rPr>
      <t>2)</t>
    </r>
    <r>
      <rPr>
        <sz val="12"/>
        <color indexed="8"/>
        <rFont val="Arial"/>
        <family val="2"/>
      </rPr>
      <t xml:space="preserve"> Runoff coefficient on graphs is % of rainfall, thus divide by 100. Peak Runoff  Qp = (C/100)iA  where I (in/hr) and A (Acres) and the attenuation factor is 1 for parking areas and the 1.008 constant is not used.</t>
    </r>
  </si>
  <si>
    <t>Note:</t>
  </si>
  <si>
    <t xml:space="preserve">4.0 to 15 inches </t>
  </si>
  <si>
    <t xml:space="preserve">Blue Numbers = </t>
  </si>
  <si>
    <t>Red Numbers =</t>
  </si>
  <si>
    <t>R = [P-0.2S']^2 / [P+0.8S']</t>
  </si>
  <si>
    <t>S' = [1000/CN] - 10 and CN = 1000/(S'+10)</t>
  </si>
  <si>
    <t>C = R/P</t>
  </si>
  <si>
    <t>Design Storm Rainfall amount should range between 4.0 and 15.0 inches.</t>
  </si>
  <si>
    <t xml:space="preserve"> (Hit "Enter" after input).</t>
  </si>
  <si>
    <t>CN</t>
  </si>
  <si>
    <t>C * 100</t>
  </si>
  <si>
    <r>
      <t>USER INSTRUCTIONS:</t>
    </r>
    <r>
      <rPr>
        <b/>
        <sz val="12"/>
        <color indexed="10"/>
        <rFont val="Arial"/>
        <family val="2"/>
      </rPr>
      <t xml:space="preserve"> </t>
    </r>
    <r>
      <rPr>
        <b/>
        <sz val="12"/>
        <color indexed="8"/>
        <rFont val="Arial"/>
        <family val="2"/>
      </rPr>
      <t xml:space="preserve">INSERT THE DESIGN STORM RAINFALL AMOUNT FIRST, AND HIT "ENTER" AFTER INPUT (see above), THEN PRESS </t>
    </r>
    <r>
      <rPr>
        <b/>
        <sz val="12"/>
        <rFont val="Arial"/>
        <family val="2"/>
      </rPr>
      <t>VIEW RUNOFF PERCENT AND CN VALUE</t>
    </r>
    <r>
      <rPr>
        <b/>
        <sz val="12"/>
        <color indexed="8"/>
        <rFont val="Arial"/>
        <family val="2"/>
      </rPr>
      <t xml:space="preserve"> BUTTON (see above right) TO SEE THE CHART WITH APPROPRIATE CURVES.</t>
    </r>
  </si>
  <si>
    <t xml:space="preserve">Calculator for Pervious Pavement Section Storage (S') </t>
  </si>
  <si>
    <t>Layer</t>
  </si>
  <si>
    <t>Thickness (in)</t>
  </si>
  <si>
    <t>Storage (in)</t>
  </si>
  <si>
    <t>#57 rock</t>
  </si>
  <si>
    <t>Recycled (crushed) concrete</t>
  </si>
  <si>
    <t>S' =</t>
  </si>
  <si>
    <t xml:space="preserve">Runoff Percent and Curve Number(CN) for the: </t>
  </si>
  <si>
    <t>CN =</t>
  </si>
  <si>
    <t>C =</t>
  </si>
  <si>
    <t>#4 rock</t>
  </si>
  <si>
    <t>#89 pea rock</t>
  </si>
  <si>
    <t>Concrete Pervious Pavement</t>
  </si>
  <si>
    <t>SUSTAINABLE Void Space (%)</t>
  </si>
  <si>
    <t>Voids %</t>
  </si>
  <si>
    <t>Click to select Perv. Pvmt. Section</t>
  </si>
  <si>
    <t>Other Perv. Pvmt. (see Note #1 above)</t>
  </si>
  <si>
    <t xml:space="preserve">Blue Numbers </t>
  </si>
  <si>
    <t>= Input data</t>
  </si>
  <si>
    <t>Red Numbers</t>
  </si>
  <si>
    <t>= Answers</t>
  </si>
  <si>
    <t>Ln (runoff %)</t>
  </si>
  <si>
    <t>Automatic input of the "Best Fit" Exponential Equation Coefficients A and B (lower left  corner of the above graph). y = C and x = S'</t>
  </si>
  <si>
    <r>
      <t>Y =</t>
    </r>
    <r>
      <rPr>
        <b/>
        <sz val="14"/>
        <color indexed="12"/>
        <rFont val="Arial"/>
        <family val="2"/>
      </rPr>
      <t xml:space="preserve"> A</t>
    </r>
    <r>
      <rPr>
        <b/>
        <sz val="14"/>
        <color indexed="8"/>
        <rFont val="Arial"/>
        <family val="2"/>
      </rPr>
      <t xml:space="preserve"> * e^(</t>
    </r>
    <r>
      <rPr>
        <b/>
        <sz val="14"/>
        <color indexed="12"/>
        <rFont val="Arial"/>
        <family val="2"/>
      </rPr>
      <t>B</t>
    </r>
    <r>
      <rPr>
        <b/>
        <sz val="14"/>
        <color indexed="8"/>
        <rFont val="Arial"/>
        <family val="2"/>
      </rPr>
      <t xml:space="preserve"> * X)</t>
    </r>
  </si>
  <si>
    <t>A value:</t>
  </si>
  <si>
    <t>B value:</t>
  </si>
  <si>
    <r>
      <t xml:space="preserve">Acknowledgement: This document is a continuation of a Technical Memorandum dated 07/26/08 by Dr. Marty Wanielista entitled </t>
    </r>
    <r>
      <rPr>
        <b/>
        <i/>
        <sz val="12"/>
        <color indexed="8"/>
        <rFont val="Arial"/>
        <family val="2"/>
      </rPr>
      <t>"Retention for Pollution Control and Estimated Runoff for Flood Control as a Function of the Maximum Water Storage Capacity of Pervious Pavement Systems".</t>
    </r>
  </si>
  <si>
    <t>Beta Version 1.00</t>
  </si>
  <si>
    <t>Initial public release</t>
  </si>
  <si>
    <t>Beta Version 1.01</t>
  </si>
  <si>
    <t>Other Sub Base (see Note #1 above)</t>
  </si>
  <si>
    <t>Beta Version 1.02</t>
  </si>
  <si>
    <t>Modified Proctor density (ASTM D-1557)</t>
  </si>
  <si>
    <t>Revised Figure 1 to comply with the current recommendation</t>
  </si>
  <si>
    <t>of a MAXIMUM Parent soil compaction of 92% - 95%</t>
  </si>
  <si>
    <t>Revised recommended effective porosity in the storage calculator</t>
  </si>
  <si>
    <t>per Dr. Chopra's 09/15/08 presentation to the statewide storm water</t>
  </si>
  <si>
    <t>Rule Technical Advisory Committee (TAC).</t>
  </si>
  <si>
    <t>Beta Version 1.03</t>
  </si>
  <si>
    <t>Porous Asphalt Pavement</t>
  </si>
  <si>
    <t>Beta Version 1.04</t>
  </si>
  <si>
    <t>B&amp;G</t>
  </si>
  <si>
    <t>Beta Version 1.05</t>
  </si>
  <si>
    <t>PERVIOUS PAVEMENT REVIEW AID:</t>
  </si>
  <si>
    <r>
      <rPr>
        <b/>
        <u val="single"/>
        <sz val="14"/>
        <color indexed="8"/>
        <rFont val="Arial"/>
        <family val="2"/>
      </rPr>
      <t>Product Disclaimer</t>
    </r>
    <r>
      <rPr>
        <b/>
        <sz val="14"/>
        <color indexed="8"/>
        <rFont val="Arial"/>
        <family val="2"/>
      </rPr>
      <t xml:space="preserve">: </t>
    </r>
  </si>
  <si>
    <r>
      <t xml:space="preserve">Note #1: </t>
    </r>
    <r>
      <rPr>
        <b/>
        <sz val="16"/>
        <color indexed="8"/>
        <rFont val="Arial"/>
        <family val="2"/>
      </rPr>
      <t xml:space="preserve">For other pervious pavement sections and / or other sub base sections, the User must supply the appropriate certified </t>
    </r>
    <r>
      <rPr>
        <b/>
        <sz val="16"/>
        <color indexed="12"/>
        <rFont val="Arial"/>
        <family val="2"/>
      </rPr>
      <t>"</t>
    </r>
    <r>
      <rPr>
        <b/>
        <u val="single"/>
        <sz val="16"/>
        <color indexed="12"/>
        <rFont val="Arial"/>
        <family val="2"/>
      </rPr>
      <t>Sustainable</t>
    </r>
    <r>
      <rPr>
        <b/>
        <sz val="16"/>
        <color indexed="12"/>
        <rFont val="Arial"/>
        <family val="2"/>
      </rPr>
      <t xml:space="preserve"> Void space percentages"</t>
    </r>
    <r>
      <rPr>
        <b/>
        <sz val="16"/>
        <color indexed="8"/>
        <rFont val="Arial"/>
        <family val="2"/>
      </rPr>
      <t xml:space="preserve"> from a licensed geotechnical laboratory. </t>
    </r>
  </si>
  <si>
    <t>Changed name to "review aid".</t>
  </si>
  <si>
    <r>
      <t xml:space="preserve">Added FilterPave® and FirmaPave® with appropriate sustainable void space values per Dr. Chopra's technical memorandum </t>
    </r>
    <r>
      <rPr>
        <i/>
        <sz val="11"/>
        <color indexed="8"/>
        <rFont val="Calibri"/>
        <family val="2"/>
      </rPr>
      <t>"Pervious Pavement Evaluation of FILTERPAVE and FIRMAPAVE Systems at the Stormwater Management Academy Field Laboratory at the University of Central Florida"</t>
    </r>
    <r>
      <rPr>
        <sz val="11"/>
        <color theme="1"/>
        <rFont val="Calibri"/>
        <family val="2"/>
      </rPr>
      <t xml:space="preserve"> dated December 12, 2010.</t>
    </r>
  </si>
  <si>
    <r>
      <t>The mention, omission or reference of any proprietary products in this in this Excel</t>
    </r>
    <r>
      <rPr>
        <b/>
        <vertAlign val="superscript"/>
        <sz val="14"/>
        <color indexed="8"/>
        <rFont val="Arial"/>
        <family val="2"/>
      </rPr>
      <t>®</t>
    </r>
    <r>
      <rPr>
        <b/>
        <sz val="14"/>
        <color indexed="8"/>
        <rFont val="Arial"/>
        <family val="2"/>
      </rPr>
      <t xml:space="preserve"> review aid does not represent an endorsement, approval or rejection by any regulatory agency.</t>
    </r>
  </si>
  <si>
    <r>
      <t>The mention, omission or reference of any proprietary products in this in this Excel</t>
    </r>
    <r>
      <rPr>
        <b/>
        <vertAlign val="superscript"/>
        <sz val="16"/>
        <color indexed="8"/>
        <rFont val="Arial"/>
        <family val="2"/>
      </rPr>
      <t>®</t>
    </r>
    <r>
      <rPr>
        <b/>
        <sz val="16"/>
        <color indexed="8"/>
        <rFont val="Arial"/>
        <family val="2"/>
      </rPr>
      <t xml:space="preserve"> review aid does not represent an endorsement, approval or rejection by any regulatory agency.</t>
    </r>
  </si>
  <si>
    <t>Permeable Pavers</t>
  </si>
  <si>
    <r>
      <t>FilterPave</t>
    </r>
    <r>
      <rPr>
        <b/>
        <vertAlign val="superscript"/>
        <sz val="10"/>
        <color indexed="26"/>
        <rFont val="Arial"/>
        <family val="2"/>
      </rPr>
      <t>®</t>
    </r>
  </si>
  <si>
    <r>
      <t>FirmaPave</t>
    </r>
    <r>
      <rPr>
        <b/>
        <vertAlign val="superscript"/>
        <sz val="10"/>
        <color indexed="26"/>
        <rFont val="Arial"/>
        <family val="2"/>
      </rPr>
      <t>®</t>
    </r>
  </si>
  <si>
    <r>
      <t>Flexi Pave</t>
    </r>
    <r>
      <rPr>
        <b/>
        <vertAlign val="superscript"/>
        <sz val="10"/>
        <color indexed="26"/>
        <rFont val="Arial"/>
        <family val="2"/>
      </rPr>
      <t>®</t>
    </r>
  </si>
  <si>
    <r>
      <t>Added Bold and Gold</t>
    </r>
    <r>
      <rPr>
        <vertAlign val="superscript"/>
        <sz val="10"/>
        <color indexed="8"/>
        <rFont val="Arial"/>
        <family val="2"/>
      </rPr>
      <t>TM</t>
    </r>
    <r>
      <rPr>
        <sz val="10"/>
        <color indexed="8"/>
        <rFont val="Arial"/>
        <family val="2"/>
      </rPr>
      <t xml:space="preserve"> and other Sub Base Options</t>
    </r>
  </si>
  <si>
    <t>Changed "Bold &amp; Gold" name to "B&amp;G"</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</si>
</sst>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0"/>
    <numFmt numFmtId="168" formatCode="0.000000"/>
    <numFmt numFmtId="169" formatCode="0.0000%"/>
    <numFmt numFmtId="170" formatCode="#,##0.0000"/>
    <numFmt numFmtId="171" formatCode="&quot;Yes&quot;;&quot;Yes&quot;;&quot;No&quot;"/>
    <numFmt numFmtId="172" formatCode="&quot;True&quot;;&quot;True&quot;;&quot;False&quot;"/>
    <numFmt numFmtId="173" formatCode="&quot;On&quot;;&quot;On&quot;;&quot;Off&quot;"/>
    <numFmt numFmtId="174" formatCode="#,##0.0"/>
    <numFmt numFmtId="175" formatCode="00000"/>
    <numFmt numFmtId="176" formatCode="[$€-2]\ #,##0.00_);[Red]\([$€-2]\ #,##0.00\)"/>
    <numFmt numFmtId="177" formatCode="[$-409]h:mm:ss\ AM/PM"/>
    <numFmt numFmtId="178" formatCode="#,\ &quot;inch&quot;"/>
    <numFmt numFmtId="179" formatCode="#,&quot;inch&quot;"/>
    <numFmt numFmtId="180" formatCode="[$-409]dddd\,\ mmmm\ dd\,\ yyyy"/>
    <numFmt numFmtId="181" formatCode="#&quot;inch&quot;"/>
    <numFmt numFmtId="182" formatCode="#\ &quot;inch&quot;"/>
    <numFmt numFmtId="183" formatCode="#\ &quot;inch Storm Event&quot;"/>
    <numFmt numFmtId="184" formatCode="#,##0.0\ &quot;inch Storm&quot;"/>
    <numFmt numFmtId="185" formatCode="#,##0.0\ &quot;inch&quot;"/>
    <numFmt numFmtId="186" formatCode="#,##0.00\ &quot;inch&quot;"/>
    <numFmt numFmtId="187" formatCode="#,##0.00\ &quot;inch Design Storm Event&quot;"/>
    <numFmt numFmtId="188" formatCode="0.000000000"/>
    <numFmt numFmtId="189" formatCode="0.00000000"/>
    <numFmt numFmtId="190" formatCode="0.0000000"/>
    <numFmt numFmtId="191" formatCode="[$-409]d\-mmm\-yy;@"/>
    <numFmt numFmtId="192" formatCode="mmm\-yyyy"/>
  </numFmts>
  <fonts count="96">
    <font>
      <sz val="11"/>
      <color theme="1"/>
      <name val="Calibri"/>
      <family val="2"/>
    </font>
    <font>
      <sz val="11"/>
      <color indexed="8"/>
      <name val="Calibri"/>
      <family val="2"/>
    </font>
    <font>
      <sz val="8"/>
      <name val="Calibri"/>
      <family val="2"/>
    </font>
    <font>
      <b/>
      <sz val="11"/>
      <color indexed="8"/>
      <name val="Calibri"/>
      <family val="2"/>
    </font>
    <font>
      <b/>
      <sz val="12"/>
      <color indexed="8"/>
      <name val="Arial"/>
      <family val="2"/>
    </font>
    <font>
      <b/>
      <sz val="11"/>
      <color indexed="12"/>
      <name val="Arial"/>
      <family val="2"/>
    </font>
    <font>
      <b/>
      <sz val="11"/>
      <color indexed="8"/>
      <name val="Arial"/>
      <family val="2"/>
    </font>
    <font>
      <b/>
      <sz val="11"/>
      <color indexed="10"/>
      <name val="Arial"/>
      <family val="2"/>
    </font>
    <font>
      <b/>
      <sz val="12"/>
      <color indexed="10"/>
      <name val="Arial"/>
      <family val="2"/>
    </font>
    <font>
      <b/>
      <sz val="14"/>
      <name val="Arial"/>
      <family val="2"/>
    </font>
    <font>
      <sz val="10"/>
      <name val="Arial"/>
      <family val="2"/>
    </font>
    <font>
      <b/>
      <sz val="10"/>
      <color indexed="39"/>
      <name val="Arial"/>
      <family val="2"/>
    </font>
    <font>
      <b/>
      <sz val="10"/>
      <color indexed="10"/>
      <name val="Arial"/>
      <family val="2"/>
    </font>
    <font>
      <b/>
      <sz val="12"/>
      <name val="Arial"/>
      <family val="2"/>
    </font>
    <font>
      <sz val="12"/>
      <color indexed="8"/>
      <name val="Arial"/>
      <family val="2"/>
    </font>
    <font>
      <sz val="11"/>
      <color indexed="8"/>
      <name val="Arial"/>
      <family val="2"/>
    </font>
    <font>
      <b/>
      <sz val="10"/>
      <color indexed="8"/>
      <name val="Arial"/>
      <family val="2"/>
    </font>
    <font>
      <sz val="10"/>
      <color indexed="8"/>
      <name val="Arial"/>
      <family val="2"/>
    </font>
    <font>
      <b/>
      <sz val="12"/>
      <color indexed="12"/>
      <name val="Arial"/>
      <family val="2"/>
    </font>
    <font>
      <sz val="10"/>
      <color indexed="12"/>
      <name val="Arial"/>
      <family val="2"/>
    </font>
    <font>
      <u val="single"/>
      <sz val="11"/>
      <color indexed="12"/>
      <name val="Arial"/>
      <family val="2"/>
    </font>
    <font>
      <b/>
      <sz val="10"/>
      <color indexed="12"/>
      <name val="Arial"/>
      <family val="2"/>
    </font>
    <font>
      <sz val="12"/>
      <color indexed="12"/>
      <name val="Arial"/>
      <family val="2"/>
    </font>
    <font>
      <b/>
      <sz val="14"/>
      <color indexed="8"/>
      <name val="Calibri"/>
      <family val="2"/>
    </font>
    <font>
      <b/>
      <sz val="16"/>
      <color indexed="12"/>
      <name val="Arial"/>
      <family val="2"/>
    </font>
    <font>
      <b/>
      <i/>
      <sz val="12"/>
      <color indexed="8"/>
      <name val="Arial"/>
      <family val="2"/>
    </font>
    <font>
      <b/>
      <sz val="11"/>
      <color indexed="12"/>
      <name val="Calibri"/>
      <family val="2"/>
    </font>
    <font>
      <b/>
      <u val="single"/>
      <sz val="11"/>
      <color indexed="8"/>
      <name val="Arial"/>
      <family val="2"/>
    </font>
    <font>
      <b/>
      <sz val="11"/>
      <color indexed="10"/>
      <name val="Calibri"/>
      <family val="2"/>
    </font>
    <font>
      <b/>
      <sz val="10"/>
      <color indexed="26"/>
      <name val="Arial"/>
      <family val="2"/>
    </font>
    <font>
      <b/>
      <sz val="16"/>
      <color indexed="8"/>
      <name val="Arial"/>
      <family val="2"/>
    </font>
    <font>
      <b/>
      <sz val="16"/>
      <color indexed="10"/>
      <name val="Arial"/>
      <family val="2"/>
    </font>
    <font>
      <sz val="10"/>
      <color indexed="8"/>
      <name val="Calibri"/>
      <family val="2"/>
    </font>
    <font>
      <b/>
      <i/>
      <sz val="10"/>
      <color indexed="8"/>
      <name val="Arial"/>
      <family val="2"/>
    </font>
    <font>
      <sz val="8"/>
      <color indexed="8"/>
      <name val="Calibri"/>
      <family val="2"/>
    </font>
    <font>
      <b/>
      <sz val="8"/>
      <color indexed="12"/>
      <name val="Arial"/>
      <family val="2"/>
    </font>
    <font>
      <b/>
      <sz val="14"/>
      <color indexed="8"/>
      <name val="Arial"/>
      <family val="2"/>
    </font>
    <font>
      <b/>
      <sz val="9"/>
      <color indexed="12"/>
      <name val="Arial"/>
      <family val="2"/>
    </font>
    <font>
      <b/>
      <sz val="11"/>
      <color indexed="26"/>
      <name val="Calibri"/>
      <family val="2"/>
    </font>
    <font>
      <b/>
      <sz val="14"/>
      <color indexed="12"/>
      <name val="Arial"/>
      <family val="2"/>
    </font>
    <font>
      <vertAlign val="superscript"/>
      <sz val="10"/>
      <color indexed="8"/>
      <name val="Arial"/>
      <family val="2"/>
    </font>
    <font>
      <b/>
      <u val="single"/>
      <sz val="14"/>
      <color indexed="8"/>
      <name val="Arial"/>
      <family val="2"/>
    </font>
    <font>
      <b/>
      <u val="single"/>
      <sz val="16"/>
      <color indexed="12"/>
      <name val="Arial"/>
      <family val="2"/>
    </font>
    <font>
      <i/>
      <sz val="11"/>
      <color indexed="8"/>
      <name val="Calibri"/>
      <family val="2"/>
    </font>
    <font>
      <b/>
      <vertAlign val="superscript"/>
      <sz val="14"/>
      <color indexed="8"/>
      <name val="Arial"/>
      <family val="2"/>
    </font>
    <font>
      <b/>
      <vertAlign val="superscript"/>
      <sz val="16"/>
      <color indexed="8"/>
      <name val="Arial"/>
      <family val="2"/>
    </font>
    <font>
      <b/>
      <vertAlign val="superscript"/>
      <sz val="10"/>
      <color indexed="26"/>
      <name val="Arial"/>
      <family val="2"/>
    </font>
    <font>
      <sz val="15"/>
      <color indexed="8"/>
      <name val="Arial"/>
      <family val="0"/>
    </font>
    <font>
      <sz val="16"/>
      <color indexed="8"/>
      <name val="Arial"/>
      <family val="0"/>
    </font>
    <font>
      <b/>
      <sz val="8.45"/>
      <color indexed="8"/>
      <name val="Arial"/>
      <family val="0"/>
    </font>
    <font>
      <vertAlign val="superscript"/>
      <sz val="16"/>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6"/>
      <name val="Calibri"/>
      <family val="2"/>
    </font>
    <font>
      <sz val="11"/>
      <name val="Calibri"/>
      <family val="2"/>
    </font>
    <font>
      <b/>
      <sz val="9.25"/>
      <color indexed="8"/>
      <name val="Arial"/>
      <family val="0"/>
    </font>
    <font>
      <sz val="9.25"/>
      <color indexed="8"/>
      <name val="Arial"/>
      <family val="0"/>
    </font>
    <font>
      <b/>
      <sz val="15"/>
      <color indexed="8"/>
      <name val="Arial"/>
      <family val="0"/>
    </font>
    <font>
      <b/>
      <sz val="15"/>
      <color indexed="12"/>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rgb="FFFFFFCC"/>
      <name val="Calibri"/>
      <family val="2"/>
    </font>
    <font>
      <b/>
      <sz val="11"/>
      <color rgb="FFFFFFCC"/>
      <name val="Calibri"/>
      <family val="2"/>
    </font>
    <font>
      <b/>
      <sz val="10"/>
      <color rgb="FFFFFFCC"/>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2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style="thin"/>
      <right style="thin"/>
      <top style="thin"/>
      <bottom style="mediu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color indexed="63"/>
      </right>
      <top style="thin"/>
      <bottom style="thin"/>
    </border>
    <border>
      <left>
        <color indexed="63"/>
      </left>
      <right>
        <color indexed="63"/>
      </right>
      <top style="thin"/>
      <bottom style="thin"/>
    </border>
    <border>
      <left style="thin"/>
      <right style="thin"/>
      <top style="medium"/>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medium"/>
      <top>
        <color indexed="63"/>
      </top>
      <bottom style="thin"/>
    </border>
    <border>
      <left>
        <color indexed="63"/>
      </left>
      <right style="thin"/>
      <top style="medium"/>
      <bottom>
        <color indexed="63"/>
      </bottom>
    </border>
    <border>
      <left style="medium"/>
      <right>
        <color indexed="63"/>
      </right>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3" fontId="10" fillId="29"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5" fontId="10" fillId="29" borderId="0" applyFont="0" applyFill="0" applyBorder="0" applyAlignment="0" applyProtection="0"/>
    <xf numFmtId="0" fontId="10" fillId="29" borderId="0" applyFont="0" applyFill="0" applyBorder="0" applyAlignment="0" applyProtection="0"/>
    <xf numFmtId="0" fontId="78" fillId="0" borderId="0" applyNumberFormat="0" applyFill="0" applyBorder="0" applyAlignment="0" applyProtection="0"/>
    <xf numFmtId="2" fontId="10" fillId="29" borderId="0" applyFont="0" applyFill="0" applyBorder="0" applyAlignment="0" applyProtection="0"/>
    <xf numFmtId="0" fontId="79" fillId="0" borderId="0" applyNumberFormat="0" applyFill="0" applyBorder="0" applyAlignment="0" applyProtection="0"/>
    <xf numFmtId="0" fontId="80" fillId="30"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1" borderId="1" applyNumberFormat="0" applyAlignment="0" applyProtection="0"/>
    <xf numFmtId="0" fontId="86" fillId="0" borderId="6" applyNumberFormat="0" applyFill="0" applyAlignment="0" applyProtection="0"/>
    <xf numFmtId="0" fontId="87" fillId="32" borderId="0" applyNumberFormat="0" applyBorder="0" applyAlignment="0" applyProtection="0"/>
    <xf numFmtId="0" fontId="1" fillId="0" borderId="0">
      <alignment/>
      <protection/>
    </xf>
    <xf numFmtId="0" fontId="1" fillId="33" borderId="7" applyNumberFormat="0" applyFont="0" applyAlignment="0" applyProtection="0"/>
    <xf numFmtId="0" fontId="88" fillId="27" borderId="8" applyNumberFormat="0" applyAlignment="0" applyProtection="0"/>
    <xf numFmtId="9" fontId="1"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253">
    <xf numFmtId="0" fontId="0" fillId="0" borderId="0" xfId="0" applyFont="1" applyAlignment="1">
      <alignment/>
    </xf>
    <xf numFmtId="0" fontId="0" fillId="34" borderId="0" xfId="0" applyFill="1" applyAlignment="1">
      <alignment/>
    </xf>
    <xf numFmtId="0" fontId="0" fillId="0" borderId="1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0"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18" fillId="34" borderId="0" xfId="0" applyFont="1" applyFill="1" applyAlignment="1">
      <alignment/>
    </xf>
    <xf numFmtId="0" fontId="14" fillId="34" borderId="0" xfId="0" applyFont="1" applyFill="1" applyAlignment="1">
      <alignment/>
    </xf>
    <xf numFmtId="0" fontId="17" fillId="34" borderId="0" xfId="0" applyFont="1" applyFill="1" applyAlignment="1">
      <alignment/>
    </xf>
    <xf numFmtId="0" fontId="17" fillId="34" borderId="0" xfId="0" applyFont="1" applyFill="1" applyAlignment="1">
      <alignment horizontal="center"/>
    </xf>
    <xf numFmtId="2" fontId="17" fillId="34" borderId="0" xfId="0" applyNumberFormat="1" applyFont="1" applyFill="1" applyAlignment="1">
      <alignment horizontal="center"/>
    </xf>
    <xf numFmtId="0" fontId="17" fillId="34" borderId="0" xfId="0" applyFont="1" applyFill="1" applyBorder="1" applyAlignment="1">
      <alignment horizontal="center"/>
    </xf>
    <xf numFmtId="1" fontId="17" fillId="34" borderId="0" xfId="0" applyNumberFormat="1" applyFont="1" applyFill="1" applyAlignment="1">
      <alignment horizontal="center"/>
    </xf>
    <xf numFmtId="0" fontId="20" fillId="34" borderId="0" xfId="0" applyFont="1" applyFill="1" applyAlignment="1">
      <alignment/>
    </xf>
    <xf numFmtId="0" fontId="16" fillId="34" borderId="0" xfId="0" applyFont="1" applyFill="1" applyBorder="1" applyAlignment="1">
      <alignment horizontal="center"/>
    </xf>
    <xf numFmtId="0" fontId="0" fillId="34" borderId="0" xfId="0" applyFill="1" applyBorder="1" applyAlignment="1">
      <alignment vertical="top" wrapText="1"/>
    </xf>
    <xf numFmtId="0" fontId="0" fillId="34" borderId="0" xfId="0" applyFill="1" applyBorder="1" applyAlignment="1">
      <alignment/>
    </xf>
    <xf numFmtId="0" fontId="16" fillId="34" borderId="0" xfId="0" applyFont="1" applyFill="1" applyBorder="1" applyAlignment="1">
      <alignment vertical="center" wrapText="1"/>
    </xf>
    <xf numFmtId="0" fontId="12" fillId="34" borderId="0" xfId="0" applyFont="1" applyFill="1" applyBorder="1" applyAlignment="1">
      <alignment horizontal="center"/>
    </xf>
    <xf numFmtId="0" fontId="12" fillId="34" borderId="0" xfId="0" applyFont="1" applyFill="1" applyAlignment="1">
      <alignment horizontal="center"/>
    </xf>
    <xf numFmtId="2" fontId="12" fillId="34" borderId="0" xfId="0" applyNumberFormat="1" applyFont="1" applyFill="1" applyAlignment="1">
      <alignment horizontal="center"/>
    </xf>
    <xf numFmtId="1" fontId="12" fillId="34" borderId="0" xfId="0" applyNumberFormat="1" applyFont="1" applyFill="1" applyAlignment="1">
      <alignment horizontal="center"/>
    </xf>
    <xf numFmtId="0" fontId="17" fillId="0" borderId="0" xfId="0" applyFont="1" applyFill="1" applyBorder="1" applyAlignment="1">
      <alignment/>
    </xf>
    <xf numFmtId="0" fontId="17" fillId="0" borderId="10" xfId="0" applyFont="1" applyFill="1" applyBorder="1" applyAlignment="1">
      <alignment/>
    </xf>
    <xf numFmtId="0" fontId="17" fillId="0" borderId="11" xfId="0" applyFont="1" applyFill="1" applyBorder="1" applyAlignment="1">
      <alignment/>
    </xf>
    <xf numFmtId="0" fontId="17" fillId="0" borderId="12" xfId="0" applyFont="1" applyFill="1" applyBorder="1" applyAlignment="1">
      <alignment/>
    </xf>
    <xf numFmtId="0" fontId="17" fillId="0" borderId="13" xfId="0" applyFont="1" applyFill="1" applyBorder="1" applyAlignment="1">
      <alignment/>
    </xf>
    <xf numFmtId="0" fontId="17" fillId="0" borderId="14" xfId="0" applyFont="1" applyFill="1" applyBorder="1" applyAlignment="1">
      <alignment/>
    </xf>
    <xf numFmtId="0" fontId="17" fillId="0" borderId="15" xfId="0" applyFont="1" applyFill="1" applyBorder="1" applyAlignment="1">
      <alignment/>
    </xf>
    <xf numFmtId="0" fontId="17" fillId="0" borderId="16" xfId="0" applyFont="1" applyFill="1" applyBorder="1" applyAlignment="1">
      <alignment/>
    </xf>
    <xf numFmtId="0" fontId="17" fillId="0" borderId="17" xfId="0" applyFont="1" applyFill="1" applyBorder="1" applyAlignment="1">
      <alignment/>
    </xf>
    <xf numFmtId="0" fontId="0" fillId="0" borderId="11" xfId="0" applyFill="1" applyBorder="1" applyAlignment="1">
      <alignment/>
    </xf>
    <xf numFmtId="0" fontId="0" fillId="0" borderId="16" xfId="0" applyFill="1" applyBorder="1" applyAlignment="1">
      <alignment/>
    </xf>
    <xf numFmtId="0" fontId="0" fillId="0" borderId="10" xfId="0" applyFill="1" applyBorder="1" applyAlignment="1">
      <alignment/>
    </xf>
    <xf numFmtId="0" fontId="0" fillId="0" borderId="15" xfId="0" applyFill="1" applyBorder="1" applyAlignment="1">
      <alignment/>
    </xf>
    <xf numFmtId="0" fontId="14" fillId="34" borderId="0" xfId="0" applyFont="1" applyFill="1" applyBorder="1" applyAlignment="1">
      <alignment vertical="top" wrapText="1"/>
    </xf>
    <xf numFmtId="0" fontId="17" fillId="34" borderId="0" xfId="0" applyFont="1" applyFill="1" applyBorder="1" applyAlignment="1">
      <alignment/>
    </xf>
    <xf numFmtId="0" fontId="7" fillId="34" borderId="0" xfId="0" applyFont="1" applyFill="1" applyBorder="1" applyAlignment="1">
      <alignment vertical="center" wrapText="1"/>
    </xf>
    <xf numFmtId="0" fontId="4" fillId="34" borderId="0" xfId="0" applyFont="1" applyFill="1" applyBorder="1" applyAlignment="1">
      <alignment vertical="top" wrapText="1"/>
    </xf>
    <xf numFmtId="0" fontId="7" fillId="34" borderId="0" xfId="0" applyFont="1" applyFill="1" applyAlignment="1">
      <alignment/>
    </xf>
    <xf numFmtId="0" fontId="23" fillId="34" borderId="0" xfId="0" applyFont="1" applyFill="1" applyBorder="1" applyAlignment="1">
      <alignment/>
    </xf>
    <xf numFmtId="0" fontId="8" fillId="34" borderId="0" xfId="0" applyFont="1" applyFill="1" applyAlignment="1">
      <alignment horizontal="center"/>
    </xf>
    <xf numFmtId="0" fontId="8" fillId="34" borderId="0" xfId="0" applyFont="1" applyFill="1" applyBorder="1" applyAlignment="1">
      <alignment vertical="top" wrapText="1"/>
    </xf>
    <xf numFmtId="0" fontId="3" fillId="34" borderId="0" xfId="0" applyFont="1" applyFill="1" applyAlignment="1">
      <alignment/>
    </xf>
    <xf numFmtId="0" fontId="26" fillId="34" borderId="0" xfId="0" applyFont="1" applyFill="1" applyAlignment="1">
      <alignment/>
    </xf>
    <xf numFmtId="0" fontId="27" fillId="34" borderId="0" xfId="0" applyFont="1" applyFill="1" applyAlignment="1">
      <alignment/>
    </xf>
    <xf numFmtId="184" fontId="29" fillId="34" borderId="0" xfId="0" applyNumberFormat="1" applyFont="1" applyFill="1" applyBorder="1" applyAlignment="1">
      <alignment horizontal="center"/>
    </xf>
    <xf numFmtId="0" fontId="12" fillId="34" borderId="16" xfId="0" applyFont="1" applyFill="1" applyBorder="1" applyAlignment="1">
      <alignment horizontal="center"/>
    </xf>
    <xf numFmtId="0" fontId="28" fillId="34" borderId="16" xfId="0" applyFont="1" applyFill="1" applyBorder="1" applyAlignment="1">
      <alignment horizontal="center"/>
    </xf>
    <xf numFmtId="0" fontId="17" fillId="34" borderId="0" xfId="0" applyFont="1" applyFill="1" applyBorder="1" applyAlignment="1">
      <alignment vertical="top" wrapText="1"/>
    </xf>
    <xf numFmtId="0" fontId="17" fillId="34" borderId="16" xfId="0" applyFont="1" applyFill="1" applyBorder="1" applyAlignment="1">
      <alignment vertical="top" wrapText="1"/>
    </xf>
    <xf numFmtId="0" fontId="17" fillId="34" borderId="0" xfId="0" applyFont="1" applyFill="1" applyAlignment="1">
      <alignment horizontal="right"/>
    </xf>
    <xf numFmtId="0" fontId="16" fillId="34" borderId="0" xfId="0" applyFont="1" applyFill="1" applyAlignment="1">
      <alignment horizontal="right"/>
    </xf>
    <xf numFmtId="0" fontId="32" fillId="34" borderId="0" xfId="0" applyFont="1" applyFill="1" applyAlignment="1">
      <alignment/>
    </xf>
    <xf numFmtId="0" fontId="17" fillId="34" borderId="0" xfId="0" applyFont="1" applyFill="1" applyAlignment="1">
      <alignment horizontal="right"/>
    </xf>
    <xf numFmtId="0" fontId="16" fillId="34" borderId="0" xfId="0" applyFont="1" applyFill="1" applyAlignment="1">
      <alignment/>
    </xf>
    <xf numFmtId="0" fontId="33" fillId="34" borderId="0" xfId="0" applyFont="1" applyFill="1" applyAlignment="1">
      <alignment/>
    </xf>
    <xf numFmtId="0" fontId="21" fillId="34" borderId="0" xfId="0" applyFont="1" applyFill="1" applyAlignment="1">
      <alignment/>
    </xf>
    <xf numFmtId="0" fontId="21" fillId="34" borderId="0" xfId="0" applyFont="1" applyFill="1" applyAlignment="1">
      <alignment horizontal="right"/>
    </xf>
    <xf numFmtId="0" fontId="32" fillId="34" borderId="0" xfId="0" applyFont="1" applyFill="1" applyAlignment="1">
      <alignment horizontal="right"/>
    </xf>
    <xf numFmtId="0" fontId="34" fillId="34" borderId="0" xfId="0" applyFont="1" applyFill="1" applyAlignment="1">
      <alignment/>
    </xf>
    <xf numFmtId="0" fontId="35" fillId="34" borderId="0" xfId="0" applyFont="1" applyFill="1" applyAlignment="1">
      <alignment horizontal="left"/>
    </xf>
    <xf numFmtId="0" fontId="28" fillId="34" borderId="0" xfId="0" applyFont="1" applyFill="1" applyAlignment="1">
      <alignment horizontal="center"/>
    </xf>
    <xf numFmtId="1" fontId="28" fillId="34" borderId="0" xfId="0" applyNumberFormat="1" applyFont="1" applyFill="1" applyAlignment="1">
      <alignment horizontal="center"/>
    </xf>
    <xf numFmtId="0" fontId="36" fillId="34" borderId="0" xfId="0" applyFont="1" applyFill="1" applyBorder="1" applyAlignment="1">
      <alignment wrapText="1"/>
    </xf>
    <xf numFmtId="0" fontId="16" fillId="34" borderId="0" xfId="0" applyFont="1" applyFill="1" applyAlignment="1">
      <alignment wrapText="1"/>
    </xf>
    <xf numFmtId="0" fontId="0" fillId="34" borderId="11" xfId="0" applyFill="1" applyBorder="1" applyAlignment="1">
      <alignment/>
    </xf>
    <xf numFmtId="0" fontId="11" fillId="35" borderId="18" xfId="0" applyFont="1" applyFill="1" applyBorder="1" applyAlignment="1">
      <alignment/>
    </xf>
    <xf numFmtId="0" fontId="0" fillId="35" borderId="19" xfId="0" applyFill="1" applyBorder="1" applyAlignment="1">
      <alignment/>
    </xf>
    <xf numFmtId="0" fontId="21" fillId="35" borderId="20" xfId="0" applyFont="1" applyFill="1" applyBorder="1" applyAlignment="1" quotePrefix="1">
      <alignment/>
    </xf>
    <xf numFmtId="0" fontId="12" fillId="29" borderId="21" xfId="0" applyFont="1" applyFill="1" applyBorder="1" applyAlignment="1">
      <alignment/>
    </xf>
    <xf numFmtId="0" fontId="0" fillId="29" borderId="22" xfId="0" applyFill="1" applyBorder="1" applyAlignment="1">
      <alignment/>
    </xf>
    <xf numFmtId="0" fontId="12" fillId="29" borderId="23" xfId="0" applyFont="1" applyFill="1" applyBorder="1" applyAlignment="1" quotePrefix="1">
      <alignment/>
    </xf>
    <xf numFmtId="0" fontId="16" fillId="0" borderId="10" xfId="0" applyFont="1" applyFill="1" applyBorder="1" applyAlignment="1">
      <alignment wrapText="1"/>
    </xf>
    <xf numFmtId="0" fontId="16" fillId="0" borderId="11" xfId="0" applyFont="1" applyFill="1" applyBorder="1" applyAlignment="1">
      <alignment wrapText="1"/>
    </xf>
    <xf numFmtId="0" fontId="16" fillId="0" borderId="15" xfId="0" applyFont="1" applyFill="1" applyBorder="1" applyAlignment="1">
      <alignment wrapText="1"/>
    </xf>
    <xf numFmtId="0" fontId="16" fillId="0" borderId="16" xfId="0" applyFont="1" applyFill="1" applyBorder="1" applyAlignment="1">
      <alignment wrapText="1"/>
    </xf>
    <xf numFmtId="15" fontId="17" fillId="34" borderId="0" xfId="0" applyNumberFormat="1" applyFont="1" applyFill="1" applyAlignment="1">
      <alignment/>
    </xf>
    <xf numFmtId="165" fontId="38" fillId="34" borderId="0" xfId="0" applyNumberFormat="1" applyFont="1" applyFill="1" applyAlignment="1">
      <alignment horizontal="center"/>
    </xf>
    <xf numFmtId="0" fontId="29" fillId="34" borderId="0" xfId="0" applyFont="1" applyFill="1" applyBorder="1" applyAlignment="1">
      <alignment/>
    </xf>
    <xf numFmtId="0" fontId="16" fillId="34" borderId="0" xfId="61" applyFont="1" applyFill="1" applyBorder="1" applyAlignment="1">
      <alignment/>
      <protection/>
    </xf>
    <xf numFmtId="0" fontId="21" fillId="34" borderId="24" xfId="61" applyFont="1" applyFill="1" applyBorder="1" applyAlignment="1" applyProtection="1">
      <alignment horizontal="center"/>
      <protection locked="0"/>
    </xf>
    <xf numFmtId="0" fontId="21" fillId="34" borderId="25" xfId="61" applyFont="1" applyFill="1" applyBorder="1" applyAlignment="1" applyProtection="1">
      <alignment horizontal="center"/>
      <protection locked="0"/>
    </xf>
    <xf numFmtId="0" fontId="12" fillId="34" borderId="13" xfId="61" applyFont="1" applyFill="1" applyBorder="1" applyAlignment="1" applyProtection="1">
      <alignment horizontal="center"/>
      <protection/>
    </xf>
    <xf numFmtId="0" fontId="12" fillId="34" borderId="0" xfId="61" applyFont="1" applyFill="1" applyBorder="1" applyAlignment="1" applyProtection="1">
      <alignment horizontal="center"/>
      <protection/>
    </xf>
    <xf numFmtId="0" fontId="16" fillId="34" borderId="0" xfId="61" applyFont="1" applyFill="1" applyBorder="1" applyAlignment="1">
      <alignment horizontal="center"/>
      <protection/>
    </xf>
    <xf numFmtId="0" fontId="16" fillId="34" borderId="14" xfId="61" applyFont="1" applyFill="1" applyBorder="1" applyAlignment="1">
      <alignment horizontal="center"/>
      <protection/>
    </xf>
    <xf numFmtId="0" fontId="36" fillId="34" borderId="13" xfId="61" applyFont="1" applyFill="1" applyBorder="1" applyAlignment="1">
      <alignment horizontal="center" vertical="center" wrapText="1"/>
      <protection/>
    </xf>
    <xf numFmtId="0" fontId="36" fillId="34" borderId="14" xfId="61" applyFont="1" applyFill="1" applyBorder="1" applyAlignment="1">
      <alignment horizontal="center" vertical="center" wrapText="1"/>
      <protection/>
    </xf>
    <xf numFmtId="0" fontId="1" fillId="34" borderId="13" xfId="61" applyFill="1" applyBorder="1">
      <alignment/>
      <protection/>
    </xf>
    <xf numFmtId="165" fontId="16" fillId="34" borderId="24" xfId="61" applyNumberFormat="1" applyFont="1" applyFill="1" applyBorder="1" applyAlignment="1" applyProtection="1">
      <alignment horizontal="center"/>
      <protection/>
    </xf>
    <xf numFmtId="164" fontId="16" fillId="34" borderId="24" xfId="61" applyNumberFormat="1" applyFont="1" applyFill="1" applyBorder="1" applyAlignment="1" applyProtection="1">
      <alignment horizontal="center"/>
      <protection/>
    </xf>
    <xf numFmtId="0" fontId="17" fillId="34" borderId="14" xfId="61" applyFont="1" applyFill="1" applyBorder="1" applyAlignment="1">
      <alignment vertical="top" wrapText="1"/>
      <protection/>
    </xf>
    <xf numFmtId="0" fontId="1" fillId="34" borderId="15" xfId="61" applyFill="1" applyBorder="1">
      <alignment/>
      <protection/>
    </xf>
    <xf numFmtId="0" fontId="17" fillId="34" borderId="16" xfId="61" applyFont="1" applyFill="1" applyBorder="1" applyAlignment="1">
      <alignment vertical="top" wrapText="1"/>
      <protection/>
    </xf>
    <xf numFmtId="0" fontId="17" fillId="34" borderId="17" xfId="61" applyFont="1" applyFill="1" applyBorder="1" applyAlignment="1">
      <alignment vertical="top" wrapText="1"/>
      <protection/>
    </xf>
    <xf numFmtId="0" fontId="92" fillId="34" borderId="0" xfId="0" applyFont="1" applyFill="1" applyAlignment="1">
      <alignment/>
    </xf>
    <xf numFmtId="0" fontId="91" fillId="34" borderId="0" xfId="0" applyFont="1" applyFill="1" applyAlignment="1">
      <alignment/>
    </xf>
    <xf numFmtId="0" fontId="93" fillId="34" borderId="0" xfId="0" applyFont="1" applyFill="1" applyAlignment="1">
      <alignment/>
    </xf>
    <xf numFmtId="0" fontId="69" fillId="34" borderId="0" xfId="0" applyFont="1" applyFill="1" applyAlignment="1">
      <alignment/>
    </xf>
    <xf numFmtId="0" fontId="94" fillId="34" borderId="0" xfId="0" applyFont="1" applyFill="1" applyAlignment="1">
      <alignment/>
    </xf>
    <xf numFmtId="0" fontId="95" fillId="34" borderId="0" xfId="0" applyFont="1" applyFill="1" applyBorder="1" applyAlignment="1">
      <alignment horizontal="left"/>
    </xf>
    <xf numFmtId="0" fontId="10" fillId="34" borderId="0" xfId="0" applyFont="1" applyFill="1" applyAlignment="1">
      <alignment/>
    </xf>
    <xf numFmtId="15" fontId="10" fillId="34" borderId="0" xfId="0" applyNumberFormat="1" applyFont="1" applyFill="1" applyAlignment="1">
      <alignment/>
    </xf>
    <xf numFmtId="0" fontId="93" fillId="34" borderId="0" xfId="0" applyFont="1" applyFill="1" applyAlignment="1">
      <alignment/>
    </xf>
    <xf numFmtId="0" fontId="95" fillId="34" borderId="0" xfId="0" applyFont="1" applyFill="1" applyAlignment="1">
      <alignment horizontal="center"/>
    </xf>
    <xf numFmtId="0" fontId="95" fillId="34" borderId="0" xfId="0" applyFont="1" applyFill="1" applyAlignment="1">
      <alignment/>
    </xf>
    <xf numFmtId="0" fontId="0" fillId="34" borderId="0" xfId="0" applyFill="1" applyAlignment="1">
      <alignment horizontal="left" wrapText="1"/>
    </xf>
    <xf numFmtId="0" fontId="8" fillId="34" borderId="11"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18" fillId="34" borderId="17"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5" fillId="34" borderId="11" xfId="0" applyFont="1" applyFill="1" applyBorder="1" applyAlignment="1">
      <alignment horizontal="center" vertical="center" wrapText="1"/>
    </xf>
    <xf numFmtId="0" fontId="15" fillId="34" borderId="12" xfId="0" applyFont="1" applyFill="1" applyBorder="1" applyAlignment="1">
      <alignment horizontal="center" vertical="center" wrapText="1"/>
    </xf>
    <xf numFmtId="0" fontId="15" fillId="34" borderId="13"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14" xfId="0" applyFont="1" applyFill="1" applyBorder="1" applyAlignment="1">
      <alignment horizontal="center" vertical="center" wrapText="1"/>
    </xf>
    <xf numFmtId="0" fontId="15" fillId="34" borderId="15" xfId="0" applyFont="1" applyFill="1" applyBorder="1" applyAlignment="1">
      <alignment horizontal="center" vertical="center" wrapText="1"/>
    </xf>
    <xf numFmtId="0" fontId="15" fillId="34" borderId="16" xfId="0" applyFont="1" applyFill="1" applyBorder="1" applyAlignment="1">
      <alignment horizontal="center" vertical="center" wrapText="1"/>
    </xf>
    <xf numFmtId="0" fontId="15" fillId="34" borderId="17" xfId="0" applyFont="1" applyFill="1" applyBorder="1" applyAlignment="1">
      <alignment horizontal="center" vertical="center" wrapText="1"/>
    </xf>
    <xf numFmtId="0" fontId="9" fillId="34" borderId="10" xfId="0" applyFont="1" applyFill="1" applyBorder="1" applyAlignment="1">
      <alignment horizontal="center" vertical="center"/>
    </xf>
    <xf numFmtId="0" fontId="9" fillId="34" borderId="11" xfId="0" applyFont="1" applyFill="1" applyBorder="1" applyAlignment="1">
      <alignment horizontal="center" vertical="center"/>
    </xf>
    <xf numFmtId="0" fontId="9" fillId="34" borderId="15" xfId="0" applyFont="1" applyFill="1" applyBorder="1" applyAlignment="1">
      <alignment horizontal="center" vertical="center"/>
    </xf>
    <xf numFmtId="0" fontId="9" fillId="34" borderId="16" xfId="0" applyFont="1" applyFill="1" applyBorder="1" applyAlignment="1">
      <alignment horizontal="center" vertical="center"/>
    </xf>
    <xf numFmtId="0" fontId="4" fillId="34" borderId="10" xfId="0" applyFont="1" applyFill="1" applyBorder="1" applyAlignment="1">
      <alignment horizontal="center" vertical="top" wrapText="1"/>
    </xf>
    <xf numFmtId="0" fontId="4" fillId="34" borderId="11" xfId="0" applyFont="1" applyFill="1" applyBorder="1" applyAlignment="1">
      <alignment horizontal="center" vertical="top" wrapText="1"/>
    </xf>
    <xf numFmtId="0" fontId="4" fillId="34" borderId="12" xfId="0" applyFont="1" applyFill="1" applyBorder="1" applyAlignment="1">
      <alignment horizontal="center" vertical="top" wrapText="1"/>
    </xf>
    <xf numFmtId="0" fontId="4" fillId="34" borderId="13" xfId="0" applyFont="1" applyFill="1" applyBorder="1" applyAlignment="1">
      <alignment horizontal="center" vertical="top" wrapText="1"/>
    </xf>
    <xf numFmtId="0" fontId="4" fillId="34" borderId="0" xfId="0" applyFont="1" applyFill="1" applyBorder="1" applyAlignment="1">
      <alignment horizontal="center" vertical="top" wrapText="1"/>
    </xf>
    <xf numFmtId="0" fontId="4" fillId="34" borderId="14" xfId="0" applyFont="1" applyFill="1" applyBorder="1" applyAlignment="1">
      <alignment horizontal="center" vertical="top" wrapText="1"/>
    </xf>
    <xf numFmtId="0" fontId="4" fillId="34" borderId="15" xfId="0" applyFont="1" applyFill="1" applyBorder="1" applyAlignment="1">
      <alignment horizontal="center" vertical="top" wrapText="1"/>
    </xf>
    <xf numFmtId="0" fontId="4" fillId="34" borderId="16" xfId="0" applyFont="1" applyFill="1" applyBorder="1" applyAlignment="1">
      <alignment horizontal="center" vertical="top" wrapText="1"/>
    </xf>
    <xf numFmtId="0" fontId="4" fillId="34" borderId="17" xfId="0" applyFont="1" applyFill="1" applyBorder="1" applyAlignment="1">
      <alignment horizontal="center" vertical="top" wrapText="1"/>
    </xf>
    <xf numFmtId="0" fontId="21" fillId="34" borderId="26" xfId="0" applyFont="1" applyFill="1" applyBorder="1" applyAlignment="1">
      <alignment horizontal="center"/>
    </xf>
    <xf numFmtId="0" fontId="19" fillId="34" borderId="26" xfId="0" applyFont="1" applyFill="1" applyBorder="1" applyAlignment="1">
      <alignment horizontal="center"/>
    </xf>
    <xf numFmtId="0" fontId="36" fillId="34" borderId="13" xfId="0" applyFont="1" applyFill="1" applyBorder="1" applyAlignment="1">
      <alignment horizontal="center" vertical="center" wrapText="1"/>
    </xf>
    <xf numFmtId="0" fontId="36" fillId="34" borderId="0" xfId="0" applyFont="1" applyFill="1" applyBorder="1" applyAlignment="1">
      <alignment horizontal="center" vertical="center" wrapText="1"/>
    </xf>
    <xf numFmtId="0" fontId="36" fillId="34" borderId="14"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6" xfId="0" applyFont="1" applyFill="1" applyBorder="1" applyAlignment="1">
      <alignment horizontal="center" vertical="center" wrapText="1"/>
    </xf>
    <xf numFmtId="0" fontId="36" fillId="34" borderId="17" xfId="0" applyFont="1" applyFill="1" applyBorder="1" applyAlignment="1">
      <alignment horizontal="center" vertical="center" wrapText="1"/>
    </xf>
    <xf numFmtId="0" fontId="36" fillId="34" borderId="10" xfId="0" applyFont="1" applyFill="1" applyBorder="1" applyAlignment="1">
      <alignment horizontal="center" vertical="center" wrapText="1"/>
    </xf>
    <xf numFmtId="0" fontId="36" fillId="34" borderId="11" xfId="0" applyFont="1" applyFill="1" applyBorder="1" applyAlignment="1">
      <alignment horizontal="center" vertical="center" wrapText="1"/>
    </xf>
    <xf numFmtId="0" fontId="36" fillId="34" borderId="12" xfId="0" applyFont="1" applyFill="1" applyBorder="1" applyAlignment="1">
      <alignment horizontal="center" vertical="center" wrapText="1"/>
    </xf>
    <xf numFmtId="0" fontId="12" fillId="34" borderId="27" xfId="0" applyFont="1" applyFill="1" applyBorder="1" applyAlignment="1">
      <alignment horizontal="center"/>
    </xf>
    <xf numFmtId="0" fontId="12" fillId="34" borderId="28" xfId="0" applyFont="1" applyFill="1" applyBorder="1" applyAlignment="1">
      <alignment horizontal="center"/>
    </xf>
    <xf numFmtId="0" fontId="14" fillId="34" borderId="29" xfId="0" applyNumberFormat="1" applyFont="1" applyFill="1" applyBorder="1" applyAlignment="1">
      <alignment horizontal="left" vertical="top" wrapText="1"/>
    </xf>
    <xf numFmtId="0" fontId="0" fillId="34" borderId="30" xfId="0" applyNumberFormat="1" applyFill="1" applyBorder="1" applyAlignment="1">
      <alignment horizontal="left" vertical="top" wrapText="1"/>
    </xf>
    <xf numFmtId="0" fontId="0" fillId="34" borderId="31" xfId="0" applyNumberFormat="1" applyFill="1" applyBorder="1" applyAlignment="1">
      <alignment horizontal="left" vertical="top" wrapText="1"/>
    </xf>
    <xf numFmtId="0" fontId="0" fillId="34" borderId="32" xfId="0" applyNumberFormat="1" applyFill="1" applyBorder="1" applyAlignment="1">
      <alignment horizontal="left" vertical="top" wrapText="1"/>
    </xf>
    <xf numFmtId="0" fontId="0" fillId="34" borderId="0" xfId="0" applyNumberFormat="1" applyFill="1" applyBorder="1" applyAlignment="1">
      <alignment horizontal="left" vertical="top" wrapText="1"/>
    </xf>
    <xf numFmtId="0" fontId="0" fillId="34" borderId="33" xfId="0" applyNumberFormat="1" applyFill="1" applyBorder="1" applyAlignment="1">
      <alignment horizontal="left" vertical="top" wrapText="1"/>
    </xf>
    <xf numFmtId="0" fontId="0" fillId="34" borderId="34" xfId="0" applyNumberFormat="1" applyFill="1" applyBorder="1" applyAlignment="1">
      <alignment horizontal="left" vertical="top" wrapText="1"/>
    </xf>
    <xf numFmtId="0" fontId="0" fillId="34" borderId="35" xfId="0" applyNumberFormat="1" applyFill="1" applyBorder="1" applyAlignment="1">
      <alignment horizontal="left" vertical="top" wrapText="1"/>
    </xf>
    <xf numFmtId="0" fontId="0" fillId="34" borderId="36" xfId="0" applyNumberFormat="1" applyFill="1" applyBorder="1" applyAlignment="1">
      <alignment horizontal="left" vertical="top" wrapText="1"/>
    </xf>
    <xf numFmtId="0" fontId="4" fillId="34" borderId="10"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18" fillId="34" borderId="0" xfId="0" applyFont="1" applyFill="1" applyBorder="1" applyAlignment="1">
      <alignment horizontal="left" vertical="top" wrapText="1"/>
    </xf>
    <xf numFmtId="0" fontId="18" fillId="34" borderId="14" xfId="0" applyFont="1" applyFill="1" applyBorder="1" applyAlignment="1">
      <alignment horizontal="left" vertical="top" wrapText="1"/>
    </xf>
    <xf numFmtId="0" fontId="18" fillId="34" borderId="29" xfId="0" applyFont="1" applyFill="1" applyBorder="1" applyAlignment="1">
      <alignment horizontal="left" vertical="top" wrapText="1"/>
    </xf>
    <xf numFmtId="0" fontId="8" fillId="34" borderId="30" xfId="0" applyFont="1" applyFill="1" applyBorder="1" applyAlignment="1">
      <alignment horizontal="left" vertical="top" wrapText="1"/>
    </xf>
    <xf numFmtId="0" fontId="8" fillId="34" borderId="31" xfId="0" applyFont="1" applyFill="1" applyBorder="1" applyAlignment="1">
      <alignment horizontal="left" vertical="top" wrapText="1"/>
    </xf>
    <xf numFmtId="0" fontId="8" fillId="34" borderId="32" xfId="0" applyFont="1" applyFill="1" applyBorder="1" applyAlignment="1">
      <alignment horizontal="left" vertical="top" wrapText="1"/>
    </xf>
    <xf numFmtId="0" fontId="8" fillId="34" borderId="0" xfId="0" applyFont="1" applyFill="1" applyBorder="1" applyAlignment="1">
      <alignment horizontal="left" vertical="top" wrapText="1"/>
    </xf>
    <xf numFmtId="0" fontId="8" fillId="34" borderId="33" xfId="0" applyFont="1" applyFill="1" applyBorder="1" applyAlignment="1">
      <alignment horizontal="left" vertical="top" wrapText="1"/>
    </xf>
    <xf numFmtId="0" fontId="8" fillId="34" borderId="34" xfId="0" applyFont="1" applyFill="1" applyBorder="1" applyAlignment="1">
      <alignment horizontal="left" vertical="top" wrapText="1"/>
    </xf>
    <xf numFmtId="0" fontId="8" fillId="34" borderId="35" xfId="0" applyFont="1" applyFill="1" applyBorder="1" applyAlignment="1">
      <alignment horizontal="left" vertical="top" wrapText="1"/>
    </xf>
    <xf numFmtId="0" fontId="8" fillId="34" borderId="36" xfId="0" applyFont="1" applyFill="1" applyBorder="1" applyAlignment="1">
      <alignment horizontal="left" vertical="top" wrapText="1"/>
    </xf>
    <xf numFmtId="2" fontId="24" fillId="36" borderId="29" xfId="0" applyNumberFormat="1" applyFont="1" applyFill="1" applyBorder="1" applyAlignment="1" applyProtection="1">
      <alignment horizontal="center" vertical="center"/>
      <protection locked="0"/>
    </xf>
    <xf numFmtId="2" fontId="24" fillId="36" borderId="31" xfId="0" applyNumberFormat="1" applyFont="1" applyFill="1" applyBorder="1" applyAlignment="1" applyProtection="1">
      <alignment horizontal="center" vertical="center"/>
      <protection locked="0"/>
    </xf>
    <xf numFmtId="2" fontId="24" fillId="36" borderId="34" xfId="0" applyNumberFormat="1" applyFont="1" applyFill="1" applyBorder="1" applyAlignment="1" applyProtection="1">
      <alignment horizontal="center" vertical="center"/>
      <protection locked="0"/>
    </xf>
    <xf numFmtId="2" fontId="24" fillId="36" borderId="36" xfId="0" applyNumberFormat="1" applyFont="1" applyFill="1" applyBorder="1" applyAlignment="1" applyProtection="1">
      <alignment horizontal="center" vertical="center"/>
      <protection locked="0"/>
    </xf>
    <xf numFmtId="0" fontId="21" fillId="37" borderId="27" xfId="0" applyFont="1" applyFill="1" applyBorder="1" applyAlignment="1">
      <alignment horizontal="center"/>
    </xf>
    <xf numFmtId="0" fontId="21" fillId="37" borderId="28" xfId="0" applyFont="1" applyFill="1" applyBorder="1" applyAlignment="1">
      <alignment horizontal="center"/>
    </xf>
    <xf numFmtId="0" fontId="16" fillId="34" borderId="24" xfId="61" applyFont="1" applyFill="1" applyBorder="1" applyAlignment="1">
      <alignment horizontal="center"/>
      <protection/>
    </xf>
    <xf numFmtId="0" fontId="16" fillId="34" borderId="37" xfId="61" applyFont="1" applyFill="1" applyBorder="1" applyAlignment="1">
      <alignment horizontal="center"/>
      <protection/>
    </xf>
    <xf numFmtId="0" fontId="12" fillId="34" borderId="24" xfId="61" applyFont="1" applyFill="1" applyBorder="1" applyAlignment="1" applyProtection="1">
      <alignment horizontal="center"/>
      <protection/>
    </xf>
    <xf numFmtId="2" fontId="12" fillId="34" borderId="22" xfId="61" applyNumberFormat="1" applyFont="1" applyFill="1" applyBorder="1" applyAlignment="1">
      <alignment horizontal="center"/>
      <protection/>
    </xf>
    <xf numFmtId="2" fontId="12" fillId="34" borderId="23" xfId="61" applyNumberFormat="1" applyFont="1" applyFill="1" applyBorder="1" applyAlignment="1">
      <alignment horizontal="center"/>
      <protection/>
    </xf>
    <xf numFmtId="0" fontId="16" fillId="34" borderId="38" xfId="61" applyFont="1" applyFill="1" applyBorder="1" applyAlignment="1">
      <alignment horizontal="center"/>
      <protection/>
    </xf>
    <xf numFmtId="0" fontId="31" fillId="34" borderId="10" xfId="0" applyFont="1" applyFill="1" applyBorder="1" applyAlignment="1">
      <alignment horizontal="center" vertical="center" wrapText="1"/>
    </xf>
    <xf numFmtId="0" fontId="31" fillId="34" borderId="11" xfId="0" applyFont="1" applyFill="1" applyBorder="1" applyAlignment="1">
      <alignment horizontal="center" vertical="center" wrapText="1"/>
    </xf>
    <xf numFmtId="0" fontId="31" fillId="34" borderId="12" xfId="0" applyFont="1" applyFill="1" applyBorder="1" applyAlignment="1">
      <alignment horizontal="center" vertical="center" wrapText="1"/>
    </xf>
    <xf numFmtId="0" fontId="31" fillId="34" borderId="13" xfId="0" applyFont="1" applyFill="1" applyBorder="1" applyAlignment="1">
      <alignment horizontal="center" vertical="center" wrapText="1"/>
    </xf>
    <xf numFmtId="0" fontId="31" fillId="34" borderId="0" xfId="0" applyFont="1" applyFill="1" applyBorder="1" applyAlignment="1">
      <alignment horizontal="center" vertical="center" wrapText="1"/>
    </xf>
    <xf numFmtId="0" fontId="31" fillId="34" borderId="14"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31" fillId="34" borderId="16" xfId="0" applyFont="1" applyFill="1" applyBorder="1" applyAlignment="1">
      <alignment horizontal="center" vertical="center" wrapText="1"/>
    </xf>
    <xf numFmtId="0" fontId="31" fillId="34" borderId="17"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30" fillId="34" borderId="0" xfId="0" applyFont="1" applyFill="1" applyBorder="1" applyAlignment="1">
      <alignment horizontal="center" vertical="center" wrapText="1"/>
    </xf>
    <xf numFmtId="0" fontId="30" fillId="34" borderId="14" xfId="0" applyFont="1" applyFill="1" applyBorder="1" applyAlignment="1">
      <alignment horizontal="center" vertical="center" wrapText="1"/>
    </xf>
    <xf numFmtId="0" fontId="30" fillId="34" borderId="15" xfId="0" applyFont="1" applyFill="1" applyBorder="1" applyAlignment="1">
      <alignment horizontal="center" vertical="center" wrapText="1"/>
    </xf>
    <xf numFmtId="0" fontId="30" fillId="34" borderId="16" xfId="0" applyFont="1" applyFill="1" applyBorder="1" applyAlignment="1">
      <alignment horizontal="center" vertical="center" wrapText="1"/>
    </xf>
    <xf numFmtId="0" fontId="30" fillId="34" borderId="17" xfId="0" applyFont="1" applyFill="1" applyBorder="1" applyAlignment="1">
      <alignment horizontal="center" vertical="center" wrapText="1"/>
    </xf>
    <xf numFmtId="0" fontId="37" fillId="34" borderId="39" xfId="61" applyFont="1" applyFill="1" applyBorder="1" applyAlignment="1">
      <alignment horizontal="center"/>
      <protection/>
    </xf>
    <xf numFmtId="0" fontId="37" fillId="34" borderId="25" xfId="61" applyFont="1" applyFill="1" applyBorder="1" applyAlignment="1">
      <alignment horizontal="center"/>
      <protection/>
    </xf>
    <xf numFmtId="0" fontId="21" fillId="34" borderId="40" xfId="61" applyFont="1" applyFill="1" applyBorder="1" applyAlignment="1" applyProtection="1">
      <alignment horizontal="center"/>
      <protection locked="0"/>
    </xf>
    <xf numFmtId="0" fontId="21" fillId="34" borderId="22" xfId="61" applyFont="1" applyFill="1" applyBorder="1" applyAlignment="1" applyProtection="1">
      <alignment horizontal="center"/>
      <protection locked="0"/>
    </xf>
    <xf numFmtId="0" fontId="21" fillId="34" borderId="41" xfId="61" applyFont="1" applyFill="1" applyBorder="1" applyAlignment="1" applyProtection="1">
      <alignment horizontal="center"/>
      <protection locked="0"/>
    </xf>
    <xf numFmtId="0" fontId="16" fillId="34" borderId="25" xfId="61" applyFont="1" applyFill="1" applyBorder="1" applyAlignment="1">
      <alignment horizontal="center"/>
      <protection/>
    </xf>
    <xf numFmtId="0" fontId="16" fillId="34" borderId="42" xfId="61" applyFont="1" applyFill="1" applyBorder="1" applyAlignment="1">
      <alignment horizontal="center"/>
      <protection/>
    </xf>
    <xf numFmtId="0" fontId="16" fillId="34" borderId="43" xfId="61" applyFont="1" applyFill="1" applyBorder="1" applyAlignment="1">
      <alignment horizontal="center"/>
      <protection/>
    </xf>
    <xf numFmtId="0" fontId="16" fillId="34" borderId="44" xfId="61" applyFont="1" applyFill="1" applyBorder="1" applyAlignment="1">
      <alignment horizontal="center"/>
      <protection/>
    </xf>
    <xf numFmtId="0" fontId="16" fillId="34" borderId="28" xfId="61" applyFont="1" applyFill="1" applyBorder="1" applyAlignment="1">
      <alignment horizontal="center"/>
      <protection/>
    </xf>
    <xf numFmtId="0" fontId="12" fillId="34" borderId="45" xfId="61" applyFont="1" applyFill="1" applyBorder="1" applyAlignment="1">
      <alignment horizontal="center" vertical="center" wrapText="1"/>
      <protection/>
    </xf>
    <xf numFmtId="0" fontId="12" fillId="34" borderId="24" xfId="61" applyFont="1" applyFill="1" applyBorder="1" applyAlignment="1">
      <alignment horizontal="center" vertical="center" wrapText="1"/>
      <protection/>
    </xf>
    <xf numFmtId="0" fontId="36" fillId="34" borderId="13" xfId="61" applyFont="1" applyFill="1" applyBorder="1" applyAlignment="1">
      <alignment horizontal="center" vertical="center" wrapText="1"/>
      <protection/>
    </xf>
    <xf numFmtId="0" fontId="36" fillId="34" borderId="0" xfId="61" applyFont="1" applyFill="1" applyBorder="1" applyAlignment="1">
      <alignment horizontal="center" vertical="center" wrapText="1"/>
      <protection/>
    </xf>
    <xf numFmtId="0" fontId="36" fillId="34" borderId="14" xfId="61" applyFont="1" applyFill="1" applyBorder="1" applyAlignment="1">
      <alignment horizontal="center" vertical="center" wrapText="1"/>
      <protection/>
    </xf>
    <xf numFmtId="187" fontId="31" fillId="34" borderId="0" xfId="0" applyNumberFormat="1" applyFont="1" applyFill="1" applyAlignment="1">
      <alignment horizontal="left" vertical="center"/>
    </xf>
    <xf numFmtId="187" fontId="31" fillId="34" borderId="16" xfId="0" applyNumberFormat="1" applyFont="1" applyFill="1" applyBorder="1" applyAlignment="1">
      <alignment horizontal="left" vertical="center"/>
    </xf>
    <xf numFmtId="0" fontId="30" fillId="34" borderId="0" xfId="0" applyFont="1" applyFill="1" applyAlignment="1">
      <alignment horizontal="right" vertical="center"/>
    </xf>
    <xf numFmtId="0" fontId="30" fillId="34" borderId="16" xfId="0" applyFont="1" applyFill="1" applyBorder="1" applyAlignment="1">
      <alignment horizontal="right" vertical="center"/>
    </xf>
    <xf numFmtId="0" fontId="12" fillId="34" borderId="43" xfId="61" applyFont="1" applyFill="1" applyBorder="1" applyAlignment="1">
      <alignment horizontal="center"/>
      <protection/>
    </xf>
    <xf numFmtId="0" fontId="12" fillId="34" borderId="44" xfId="61" applyFont="1" applyFill="1" applyBorder="1" applyAlignment="1">
      <alignment horizontal="center"/>
      <protection/>
    </xf>
    <xf numFmtId="0" fontId="12" fillId="34" borderId="21" xfId="61" applyFont="1" applyFill="1" applyBorder="1" applyAlignment="1">
      <alignment horizontal="center"/>
      <protection/>
    </xf>
    <xf numFmtId="0" fontId="12" fillId="34" borderId="22" xfId="61" applyFont="1" applyFill="1" applyBorder="1" applyAlignment="1">
      <alignment horizontal="center"/>
      <protection/>
    </xf>
    <xf numFmtId="0" fontId="12" fillId="34" borderId="46" xfId="61" applyFont="1" applyFill="1" applyBorder="1" applyAlignment="1">
      <alignment horizontal="center"/>
      <protection/>
    </xf>
    <xf numFmtId="1" fontId="12" fillId="34" borderId="44" xfId="61" applyNumberFormat="1" applyFont="1" applyFill="1" applyBorder="1" applyAlignment="1">
      <alignment horizontal="center"/>
      <protection/>
    </xf>
    <xf numFmtId="1" fontId="12" fillId="34" borderId="46" xfId="61" applyNumberFormat="1" applyFont="1" applyFill="1" applyBorder="1" applyAlignment="1">
      <alignment horizontal="center"/>
      <protection/>
    </xf>
    <xf numFmtId="0" fontId="30" fillId="34" borderId="47" xfId="61" applyFont="1" applyFill="1" applyBorder="1" applyAlignment="1">
      <alignment horizontal="center" vertical="center"/>
      <protection/>
    </xf>
    <xf numFmtId="0" fontId="30" fillId="34" borderId="26" xfId="61" applyFont="1" applyFill="1" applyBorder="1" applyAlignment="1">
      <alignment horizontal="center" vertical="center"/>
      <protection/>
    </xf>
    <xf numFmtId="0" fontId="30" fillId="34" borderId="48" xfId="61" applyFont="1" applyFill="1" applyBorder="1" applyAlignment="1">
      <alignment horizontal="center" vertical="center"/>
      <protection/>
    </xf>
    <xf numFmtId="0" fontId="16" fillId="34" borderId="49" xfId="61" applyFont="1" applyFill="1" applyBorder="1" applyAlignment="1">
      <alignment horizontal="center" vertical="top" wrapText="1"/>
      <protection/>
    </xf>
    <xf numFmtId="0" fontId="16" fillId="34" borderId="50" xfId="61" applyFont="1" applyFill="1" applyBorder="1" applyAlignment="1">
      <alignment horizontal="center" vertical="top" wrapText="1"/>
      <protection/>
    </xf>
    <xf numFmtId="0" fontId="16" fillId="34" borderId="51" xfId="61" applyFont="1" applyFill="1" applyBorder="1" applyAlignment="1">
      <alignment horizontal="center" vertical="center" wrapText="1"/>
      <protection/>
    </xf>
    <xf numFmtId="0" fontId="16" fillId="34" borderId="12" xfId="61" applyFont="1" applyFill="1" applyBorder="1" applyAlignment="1">
      <alignment horizontal="center" vertical="center" wrapText="1"/>
      <protection/>
    </xf>
    <xf numFmtId="0" fontId="16" fillId="34" borderId="34" xfId="61" applyFont="1" applyFill="1" applyBorder="1" applyAlignment="1">
      <alignment horizontal="center" vertical="center" wrapText="1"/>
      <protection/>
    </xf>
    <xf numFmtId="0" fontId="16" fillId="34" borderId="52" xfId="61" applyFont="1" applyFill="1" applyBorder="1" applyAlignment="1">
      <alignment horizontal="center" vertical="center" wrapText="1"/>
      <protection/>
    </xf>
    <xf numFmtId="0" fontId="16" fillId="34" borderId="10" xfId="61" applyFont="1" applyFill="1" applyBorder="1" applyAlignment="1">
      <alignment horizontal="center" vertical="center" wrapText="1"/>
      <protection/>
    </xf>
    <xf numFmtId="0" fontId="16" fillId="34" borderId="11" xfId="61" applyFont="1" applyFill="1" applyBorder="1" applyAlignment="1">
      <alignment horizontal="center" vertical="center" wrapText="1"/>
      <protection/>
    </xf>
    <xf numFmtId="0" fontId="16" fillId="34" borderId="53" xfId="61" applyFont="1" applyFill="1" applyBorder="1" applyAlignment="1">
      <alignment horizontal="center" vertical="center" wrapText="1"/>
      <protection/>
    </xf>
    <xf numFmtId="0" fontId="16" fillId="34" borderId="54" xfId="61" applyFont="1" applyFill="1" applyBorder="1" applyAlignment="1">
      <alignment horizontal="center" vertical="center" wrapText="1"/>
      <protection/>
    </xf>
    <xf numFmtId="0" fontId="16" fillId="34" borderId="35" xfId="61" applyFont="1" applyFill="1" applyBorder="1" applyAlignment="1">
      <alignment horizontal="center" vertical="center" wrapText="1"/>
      <protection/>
    </xf>
    <xf numFmtId="0" fontId="16" fillId="34" borderId="36" xfId="61" applyFont="1" applyFill="1" applyBorder="1" applyAlignment="1">
      <alignment horizontal="center" vertical="center" wrapText="1"/>
      <protection/>
    </xf>
    <xf numFmtId="0" fontId="21" fillId="34" borderId="38" xfId="61" applyFont="1" applyFill="1" applyBorder="1" applyAlignment="1" applyProtection="1">
      <alignment horizontal="center"/>
      <protection locked="0"/>
    </xf>
    <xf numFmtId="0" fontId="21" fillId="34" borderId="24" xfId="61" applyFont="1" applyFill="1" applyBorder="1" applyAlignment="1" applyProtection="1">
      <alignment horizontal="center"/>
      <protection locked="0"/>
    </xf>
    <xf numFmtId="0" fontId="37" fillId="34" borderId="38" xfId="61" applyFont="1" applyFill="1" applyBorder="1" applyAlignment="1">
      <alignment horizontal="center"/>
      <protection/>
    </xf>
    <xf numFmtId="0" fontId="37" fillId="34" borderId="24" xfId="61" applyFont="1" applyFill="1" applyBorder="1" applyAlignment="1">
      <alignment horizontal="center"/>
      <protection/>
    </xf>
    <xf numFmtId="0" fontId="6" fillId="34" borderId="13" xfId="61" applyFont="1" applyFill="1" applyBorder="1" applyAlignment="1">
      <alignment horizontal="center" vertical="center" wrapText="1"/>
      <protection/>
    </xf>
    <xf numFmtId="0" fontId="6" fillId="34" borderId="0" xfId="61"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e" xfId="48"/>
    <cellStyle name="Explanatory Text" xfId="49"/>
    <cellStyle name="Fixed"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_Dr.Wanielista's spreadsheet revised by H. Higginbotham on 8-15-08"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85"/>
          <c:w val="0.826"/>
          <c:h val="0.92825"/>
        </c:manualLayout>
      </c:layout>
      <c:scatterChart>
        <c:scatterStyle val="lineMarker"/>
        <c:varyColors val="0"/>
        <c:ser>
          <c:idx val="0"/>
          <c:order val="0"/>
          <c:tx>
            <c:v>Runoff Percent (Cx100)</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trendline>
            <c:spPr>
              <a:ln w="25400">
                <a:solidFill>
                  <a:srgbClr val="FF00FF"/>
                </a:solidFill>
              </a:ln>
            </c:spPr>
            <c:trendlineType val="exp"/>
            <c:dispEq val="1"/>
            <c:dispRSqr val="0"/>
            <c:trendlineLbl>
              <c:layout>
                <c:manualLayout>
                  <c:x val="0"/>
                  <c:y val="0"/>
                </c:manualLayout>
              </c:layout>
              <c:txPr>
                <a:bodyPr vert="horz" rot="0" anchor="ctr"/>
                <a:lstStyle/>
                <a:p>
                  <a:pPr algn="ctr">
                    <a:defRPr lang="en-US" cap="none" sz="1600" b="0" i="0" u="none" baseline="0">
                      <a:solidFill>
                        <a:srgbClr val="000000"/>
                      </a:solidFill>
                    </a:defRPr>
                  </a:pPr>
                </a:p>
              </c:txPr>
              <c:numFmt formatCode="General"/>
            </c:trendlineLbl>
          </c:trendline>
          <c:xVal>
            <c:numRef>
              <c:f>Data!$B$23:$B$50</c:f>
              <c:numCache>
                <c:ptCount val="28"/>
                <c:pt idx="0">
                  <c:v>0.5</c:v>
                </c:pt>
                <c:pt idx="1">
                  <c:v>0.8</c:v>
                </c:pt>
                <c:pt idx="2">
                  <c:v>1</c:v>
                </c:pt>
                <c:pt idx="3">
                  <c:v>1.2</c:v>
                </c:pt>
                <c:pt idx="4">
                  <c:v>1.5</c:v>
                </c:pt>
                <c:pt idx="5">
                  <c:v>2</c:v>
                </c:pt>
                <c:pt idx="6">
                  <c:v>2.5</c:v>
                </c:pt>
                <c:pt idx="7">
                  <c:v>3</c:v>
                </c:pt>
                <c:pt idx="8">
                  <c:v>3.5</c:v>
                </c:pt>
                <c:pt idx="9">
                  <c:v>4</c:v>
                </c:pt>
                <c:pt idx="10">
                  <c:v>4.5</c:v>
                </c:pt>
                <c:pt idx="11">
                  <c:v>5</c:v>
                </c:pt>
                <c:pt idx="12">
                  <c:v>5.5</c:v>
                </c:pt>
                <c:pt idx="13">
                  <c:v>6</c:v>
                </c:pt>
                <c:pt idx="14">
                  <c:v>6.5</c:v>
                </c:pt>
                <c:pt idx="15">
                  <c:v>7</c:v>
                </c:pt>
                <c:pt idx="16">
                  <c:v>7.5</c:v>
                </c:pt>
                <c:pt idx="17">
                  <c:v>8</c:v>
                </c:pt>
                <c:pt idx="18">
                  <c:v>8.5</c:v>
                </c:pt>
                <c:pt idx="19">
                  <c:v>9</c:v>
                </c:pt>
                <c:pt idx="20">
                  <c:v>10</c:v>
                </c:pt>
                <c:pt idx="21">
                  <c:v>11</c:v>
                </c:pt>
                <c:pt idx="22">
                  <c:v>12</c:v>
                </c:pt>
                <c:pt idx="23">
                  <c:v>13</c:v>
                </c:pt>
                <c:pt idx="24">
                  <c:v>14</c:v>
                </c:pt>
                <c:pt idx="25">
                  <c:v>15</c:v>
                </c:pt>
                <c:pt idx="26">
                  <c:v>17</c:v>
                </c:pt>
                <c:pt idx="27">
                  <c:v>19</c:v>
                </c:pt>
              </c:numCache>
            </c:numRef>
          </c:xVal>
          <c:yVal>
            <c:numRef>
              <c:f>Data!$D$23:$D$50</c:f>
              <c:numCache>
                <c:ptCount val="28"/>
                <c:pt idx="0">
                  <c:v>90.65104166666667</c:v>
                </c:pt>
                <c:pt idx="1">
                  <c:v>85.60642570281122</c:v>
                </c:pt>
                <c:pt idx="2">
                  <c:v>82.45098039215686</c:v>
                </c:pt>
                <c:pt idx="3">
                  <c:v>79.44827586206897</c:v>
                </c:pt>
                <c:pt idx="4">
                  <c:v>75.20833333333333</c:v>
                </c:pt>
                <c:pt idx="5">
                  <c:v>68.7719298245614</c:v>
                </c:pt>
                <c:pt idx="6">
                  <c:v>63.020833333333336</c:v>
                </c:pt>
                <c:pt idx="7">
                  <c:v>57.85714285714286</c:v>
                </c:pt>
                <c:pt idx="8">
                  <c:v>53.20075757575757</c:v>
                </c:pt>
                <c:pt idx="9">
                  <c:v>48.98550724637682</c:v>
                </c:pt>
                <c:pt idx="10">
                  <c:v>45.15625</c:v>
                </c:pt>
                <c:pt idx="11">
                  <c:v>41.66666666666667</c:v>
                </c:pt>
                <c:pt idx="12">
                  <c:v>38.47756410256411</c:v>
                </c:pt>
                <c:pt idx="13">
                  <c:v>35.55555555555556</c:v>
                </c:pt>
                <c:pt idx="14">
                  <c:v>32.87202380952382</c:v>
                </c:pt>
                <c:pt idx="15">
                  <c:v>30.402298850574706</c:v>
                </c:pt>
                <c:pt idx="16">
                  <c:v>28.125</c:v>
                </c:pt>
                <c:pt idx="17">
                  <c:v>26.021505376344088</c:v>
                </c:pt>
                <c:pt idx="18">
                  <c:v>24.07552083333333</c:v>
                </c:pt>
                <c:pt idx="19">
                  <c:v>22.272727272727273</c:v>
                </c:pt>
                <c:pt idx="20">
                  <c:v>19.047619047619047</c:v>
                </c:pt>
                <c:pt idx="21">
                  <c:v>16.261261261261257</c:v>
                </c:pt>
                <c:pt idx="22">
                  <c:v>13.846153846153841</c:v>
                </c:pt>
                <c:pt idx="23">
                  <c:v>11.747967479674797</c:v>
                </c:pt>
                <c:pt idx="24">
                  <c:v>9.922480620155035</c:v>
                </c:pt>
                <c:pt idx="25">
                  <c:v>8.333333333333332</c:v>
                </c:pt>
                <c:pt idx="26">
                  <c:v>5.748299319727889</c:v>
                </c:pt>
                <c:pt idx="27">
                  <c:v>3.805031446540879</c:v>
                </c:pt>
              </c:numCache>
            </c:numRef>
          </c:yVal>
          <c:smooth val="0"/>
        </c:ser>
        <c:ser>
          <c:idx val="1"/>
          <c:order val="1"/>
          <c:tx>
            <c:v>Curve Number</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Data!$B$23:$B$50</c:f>
              <c:numCache>
                <c:ptCount val="28"/>
                <c:pt idx="0">
                  <c:v>0.5</c:v>
                </c:pt>
                <c:pt idx="1">
                  <c:v>0.8</c:v>
                </c:pt>
                <c:pt idx="2">
                  <c:v>1</c:v>
                </c:pt>
                <c:pt idx="3">
                  <c:v>1.2</c:v>
                </c:pt>
                <c:pt idx="4">
                  <c:v>1.5</c:v>
                </c:pt>
                <c:pt idx="5">
                  <c:v>2</c:v>
                </c:pt>
                <c:pt idx="6">
                  <c:v>2.5</c:v>
                </c:pt>
                <c:pt idx="7">
                  <c:v>3</c:v>
                </c:pt>
                <c:pt idx="8">
                  <c:v>3.5</c:v>
                </c:pt>
                <c:pt idx="9">
                  <c:v>4</c:v>
                </c:pt>
                <c:pt idx="10">
                  <c:v>4.5</c:v>
                </c:pt>
                <c:pt idx="11">
                  <c:v>5</c:v>
                </c:pt>
                <c:pt idx="12">
                  <c:v>5.5</c:v>
                </c:pt>
                <c:pt idx="13">
                  <c:v>6</c:v>
                </c:pt>
                <c:pt idx="14">
                  <c:v>6.5</c:v>
                </c:pt>
                <c:pt idx="15">
                  <c:v>7</c:v>
                </c:pt>
                <c:pt idx="16">
                  <c:v>7.5</c:v>
                </c:pt>
                <c:pt idx="17">
                  <c:v>8</c:v>
                </c:pt>
                <c:pt idx="18">
                  <c:v>8.5</c:v>
                </c:pt>
                <c:pt idx="19">
                  <c:v>9</c:v>
                </c:pt>
                <c:pt idx="20">
                  <c:v>10</c:v>
                </c:pt>
                <c:pt idx="21">
                  <c:v>11</c:v>
                </c:pt>
                <c:pt idx="22">
                  <c:v>12</c:v>
                </c:pt>
                <c:pt idx="23">
                  <c:v>13</c:v>
                </c:pt>
                <c:pt idx="24">
                  <c:v>14</c:v>
                </c:pt>
                <c:pt idx="25">
                  <c:v>15</c:v>
                </c:pt>
                <c:pt idx="26">
                  <c:v>17</c:v>
                </c:pt>
                <c:pt idx="27">
                  <c:v>19</c:v>
                </c:pt>
              </c:numCache>
            </c:numRef>
          </c:xVal>
          <c:yVal>
            <c:numRef>
              <c:f>Data!$C$23:$C$50</c:f>
              <c:numCache>
                <c:ptCount val="28"/>
                <c:pt idx="0">
                  <c:v>95.23809523809524</c:v>
                </c:pt>
                <c:pt idx="1">
                  <c:v>92.59259259259258</c:v>
                </c:pt>
                <c:pt idx="2">
                  <c:v>90.9090909090909</c:v>
                </c:pt>
                <c:pt idx="3">
                  <c:v>89.28571428571429</c:v>
                </c:pt>
                <c:pt idx="4">
                  <c:v>86.95652173913044</c:v>
                </c:pt>
                <c:pt idx="5">
                  <c:v>83.33333333333333</c:v>
                </c:pt>
                <c:pt idx="6">
                  <c:v>80</c:v>
                </c:pt>
                <c:pt idx="7">
                  <c:v>76.92307692307692</c:v>
                </c:pt>
                <c:pt idx="8">
                  <c:v>74.07407407407408</c:v>
                </c:pt>
                <c:pt idx="9">
                  <c:v>71.42857142857143</c:v>
                </c:pt>
                <c:pt idx="10">
                  <c:v>68.96551724137932</c:v>
                </c:pt>
                <c:pt idx="11">
                  <c:v>66.66666666666667</c:v>
                </c:pt>
                <c:pt idx="12">
                  <c:v>64.51612903225806</c:v>
                </c:pt>
                <c:pt idx="13">
                  <c:v>62.5</c:v>
                </c:pt>
                <c:pt idx="14">
                  <c:v>60.60606060606061</c:v>
                </c:pt>
                <c:pt idx="15">
                  <c:v>58.8235294117647</c:v>
                </c:pt>
                <c:pt idx="16">
                  <c:v>57.142857142857146</c:v>
                </c:pt>
                <c:pt idx="17">
                  <c:v>55.55555555555556</c:v>
                </c:pt>
                <c:pt idx="18">
                  <c:v>54.054054054054056</c:v>
                </c:pt>
                <c:pt idx="19">
                  <c:v>52.63157894736842</c:v>
                </c:pt>
                <c:pt idx="20">
                  <c:v>50</c:v>
                </c:pt>
                <c:pt idx="21">
                  <c:v>47.61904761904762</c:v>
                </c:pt>
                <c:pt idx="22">
                  <c:v>45.45454545454545</c:v>
                </c:pt>
                <c:pt idx="23">
                  <c:v>43.47826086956522</c:v>
                </c:pt>
                <c:pt idx="24">
                  <c:v>41.666666666666664</c:v>
                </c:pt>
                <c:pt idx="25">
                  <c:v>40</c:v>
                </c:pt>
                <c:pt idx="26">
                  <c:v>37.03703703703704</c:v>
                </c:pt>
                <c:pt idx="27">
                  <c:v>34.48275862068966</c:v>
                </c:pt>
              </c:numCache>
            </c:numRef>
          </c:yVal>
          <c:smooth val="0"/>
        </c:ser>
        <c:axId val="61939070"/>
        <c:axId val="20580719"/>
      </c:scatterChart>
      <c:valAx>
        <c:axId val="61939070"/>
        <c:scaling>
          <c:orientation val="minMax"/>
        </c:scaling>
        <c:axPos val="b"/>
        <c:title>
          <c:tx>
            <c:rich>
              <a:bodyPr vert="horz" rot="0" anchor="ctr"/>
              <a:lstStyle/>
              <a:p>
                <a:pPr algn="ctr">
                  <a:defRPr/>
                </a:pPr>
                <a:r>
                  <a:rPr lang="en-US" cap="none" sz="1100" b="1" i="0" u="none" baseline="0">
                    <a:solidFill>
                      <a:srgbClr val="000000"/>
                    </a:solidFill>
                  </a:rPr>
                  <a:t>Maximum Pervious Pavement System Storage S' (inches)</a:t>
                </a:r>
              </a:p>
            </c:rich>
          </c:tx>
          <c:layout>
            <c:manualLayout>
              <c:xMode val="factor"/>
              <c:yMode val="factor"/>
              <c:x val="0.004"/>
              <c:y val="0"/>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20580719"/>
        <c:crosses val="autoZero"/>
        <c:crossBetween val="midCat"/>
        <c:dispUnits/>
        <c:majorUnit val="1"/>
      </c:valAx>
      <c:valAx>
        <c:axId val="20580719"/>
        <c:scaling>
          <c:orientation val="minMax"/>
        </c:scaling>
        <c:axPos val="l"/>
        <c:title>
          <c:tx>
            <c:rich>
              <a:bodyPr vert="horz" rot="-5400000" anchor="ctr"/>
              <a:lstStyle/>
              <a:p>
                <a:pPr algn="ctr">
                  <a:defRPr/>
                </a:pPr>
                <a:r>
                  <a:rPr lang="en-US" cap="none" sz="1100" b="1" i="0" u="none" baseline="0">
                    <a:solidFill>
                      <a:srgbClr val="000000"/>
                    </a:solidFill>
                  </a:rPr>
                  <a:t>Runoff % (C x 100) and CN</a:t>
                </a:r>
              </a:p>
            </c:rich>
          </c:tx>
          <c:layout>
            <c:manualLayout>
              <c:xMode val="factor"/>
              <c:yMode val="factor"/>
              <c:x val="-0.00325"/>
              <c:y val="-0.000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1" i="0" u="none" baseline="0">
                <a:solidFill>
                  <a:srgbClr val="000000"/>
                </a:solidFill>
              </a:defRPr>
            </a:pPr>
          </a:p>
        </c:txPr>
        <c:crossAx val="61939070"/>
        <c:crosses val="autoZero"/>
        <c:crossBetween val="midCat"/>
        <c:dispUnits/>
      </c:valAx>
      <c:spPr>
        <a:solidFill>
          <a:srgbClr val="FFFFFF"/>
        </a:solidFill>
        <a:ln w="3175">
          <a:solidFill>
            <a:srgbClr val="000000"/>
          </a:solidFill>
        </a:ln>
      </c:spPr>
    </c:plotArea>
    <c:legend>
      <c:legendPos val="r"/>
      <c:legendEntry>
        <c:idx val="2"/>
        <c:delete val="1"/>
      </c:legendEntry>
      <c:layout>
        <c:manualLayout>
          <c:xMode val="edge"/>
          <c:yMode val="edge"/>
          <c:x val="0.8785"/>
          <c:y val="0.0515"/>
          <c:w val="0.1215"/>
          <c:h val="0.8415"/>
        </c:manualLayout>
      </c:layout>
      <c:overlay val="0"/>
      <c:spPr>
        <a:solidFill>
          <a:srgbClr val="FFFFFF"/>
        </a:solidFill>
        <a:ln w="3175">
          <a:solidFill>
            <a:srgbClr val="000000"/>
          </a:solidFill>
        </a:ln>
      </c:spPr>
      <c:txPr>
        <a:bodyPr vert="horz" rot="0"/>
        <a:lstStyle/>
        <a:p>
          <a:pPr>
            <a:defRPr lang="en-US" cap="none" sz="845" b="1"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xdr:colOff>
      <xdr:row>4</xdr:row>
      <xdr:rowOff>9525</xdr:rowOff>
    </xdr:from>
    <xdr:to>
      <xdr:col>15</xdr:col>
      <xdr:colOff>600075</xdr:colOff>
      <xdr:row>9</xdr:row>
      <xdr:rowOff>180975</xdr:rowOff>
    </xdr:to>
    <xdr:pic>
      <xdr:nvPicPr>
        <xdr:cNvPr id="1" name="Picture 36"/>
        <xdr:cNvPicPr preferRelativeResize="1">
          <a:picLocks noChangeAspect="1"/>
        </xdr:cNvPicPr>
      </xdr:nvPicPr>
      <xdr:blipFill>
        <a:blip r:embed="rId1"/>
        <a:stretch>
          <a:fillRect/>
        </a:stretch>
      </xdr:blipFill>
      <xdr:spPr>
        <a:xfrm>
          <a:off x="6638925" y="809625"/>
          <a:ext cx="2419350" cy="1123950"/>
        </a:xfrm>
        <a:prstGeom prst="rect">
          <a:avLst/>
        </a:prstGeom>
        <a:noFill/>
        <a:ln w="9525" cmpd="sng">
          <a:noFill/>
        </a:ln>
      </xdr:spPr>
    </xdr:pic>
    <xdr:clientData/>
  </xdr:twoCellAnchor>
  <xdr:twoCellAnchor>
    <xdr:from>
      <xdr:col>19</xdr:col>
      <xdr:colOff>0</xdr:colOff>
      <xdr:row>48</xdr:row>
      <xdr:rowOff>142875</xdr:rowOff>
    </xdr:from>
    <xdr:to>
      <xdr:col>20</xdr:col>
      <xdr:colOff>228600</xdr:colOff>
      <xdr:row>48</xdr:row>
      <xdr:rowOff>142875</xdr:rowOff>
    </xdr:to>
    <xdr:sp>
      <xdr:nvSpPr>
        <xdr:cNvPr id="2" name="Line 18"/>
        <xdr:cNvSpPr>
          <a:spLocks/>
        </xdr:cNvSpPr>
      </xdr:nvSpPr>
      <xdr:spPr>
        <a:xfrm>
          <a:off x="10896600" y="9439275"/>
          <a:ext cx="838200" cy="0"/>
        </a:xfrm>
        <a:prstGeom prst="line">
          <a:avLst/>
        </a:prstGeom>
        <a:noFill/>
        <a:ln w="1016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1</xdr:col>
      <xdr:colOff>0</xdr:colOff>
      <xdr:row>3</xdr:row>
      <xdr:rowOff>190500</xdr:rowOff>
    </xdr:from>
    <xdr:to>
      <xdr:col>11</xdr:col>
      <xdr:colOff>38100</xdr:colOff>
      <xdr:row>30</xdr:row>
      <xdr:rowOff>76200</xdr:rowOff>
    </xdr:to>
    <xdr:pic>
      <xdr:nvPicPr>
        <xdr:cNvPr id="3" name="Picture 81"/>
        <xdr:cNvPicPr preferRelativeResize="1">
          <a:picLocks noChangeAspect="1"/>
        </xdr:cNvPicPr>
      </xdr:nvPicPr>
      <xdr:blipFill>
        <a:blip r:embed="rId2"/>
        <a:stretch>
          <a:fillRect/>
        </a:stretch>
      </xdr:blipFill>
      <xdr:spPr>
        <a:xfrm>
          <a:off x="247650" y="781050"/>
          <a:ext cx="6172200" cy="51339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0.5665</cdr:x>
      <cdr:y>0.0675</cdr:y>
    </cdr:from>
    <cdr:to>
      <cdr:x>0.827</cdr:x>
      <cdr:y>0.36025</cdr:y>
    </cdr:to>
    <cdr:sp>
      <cdr:nvSpPr>
        <cdr:cNvPr id="1" name="Text Box 2"/>
        <cdr:cNvSpPr txBox="1">
          <a:spLocks noChangeArrowheads="1"/>
        </cdr:cNvSpPr>
      </cdr:nvSpPr>
      <cdr:spPr>
        <a:xfrm>
          <a:off x="3952875" y="314325"/>
          <a:ext cx="1819275" cy="1381125"/>
        </a:xfrm>
        <a:prstGeom prst="rect">
          <a:avLst/>
        </a:prstGeom>
        <a:solidFill>
          <a:srgbClr val="FFFFFF"/>
        </a:solidFill>
        <a:ln w="9525" cmpd="sng">
          <a:solidFill>
            <a:srgbClr val="000000"/>
          </a:solidFill>
          <a:headEnd type="none"/>
          <a:tailEnd type="none"/>
        </a:ln>
      </cdr:spPr>
      <cdr:txBody>
        <a:bodyPr vertOverflow="clip" wrap="square" lIns="27432" tIns="22860" rIns="27432" bIns="0"/>
        <a:p>
          <a:pPr algn="ctr">
            <a:defRPr/>
          </a:pPr>
          <a:r>
            <a:rPr lang="en-US" cap="none" sz="925" b="1" i="0" u="none" baseline="0">
              <a:solidFill>
                <a:srgbClr val="000000"/>
              </a:solidFill>
              <a:latin typeface="Arial"/>
              <a:ea typeface="Arial"/>
              <a:cs typeface="Arial"/>
            </a:rPr>
            <a:t>Note: The exponential equation in the lower left corner of this graph is for the Runoff Percent (C x 100). The " y" value represents C, and the "x" value represents S'</a:t>
          </a:r>
          <a:r>
            <a:rPr lang="en-US" cap="none" sz="925" b="0" i="0" u="none" baseline="0">
              <a:solidFill>
                <a:srgbClr val="000000"/>
              </a:solidFill>
              <a:latin typeface="Arial"/>
              <a:ea typeface="Arial"/>
              <a:cs typeface="Arial"/>
            </a:rPr>
            <a:t>.
</a:t>
          </a:r>
          <a:r>
            <a:rPr lang="en-US" cap="none" sz="925" b="0" i="0" u="none" baseline="0">
              <a:solidFill>
                <a:srgbClr val="000000"/>
              </a:solidFill>
              <a:latin typeface="Arial"/>
              <a:ea typeface="Arial"/>
              <a:cs typeface="Arial"/>
            </a:rPr>
            <a:t>
</a:t>
          </a:r>
          <a:r>
            <a:rPr lang="en-US" cap="none" sz="1500" b="1" i="0" u="none" baseline="0">
              <a:solidFill>
                <a:srgbClr val="000000"/>
              </a:solidFill>
              <a:latin typeface="Arial"/>
              <a:ea typeface="Arial"/>
              <a:cs typeface="Arial"/>
            </a:rPr>
            <a:t>Y = </a:t>
          </a:r>
          <a:r>
            <a:rPr lang="en-US" cap="none" sz="1500" b="1" i="0" u="none" baseline="0">
              <a:solidFill>
                <a:srgbClr val="0000FF"/>
              </a:solidFill>
              <a:latin typeface="Arial"/>
              <a:ea typeface="Arial"/>
              <a:cs typeface="Arial"/>
            </a:rPr>
            <a:t>A</a:t>
          </a:r>
          <a:r>
            <a:rPr lang="en-US" cap="none" sz="1500" b="1" i="0" u="none" baseline="0">
              <a:solidFill>
                <a:srgbClr val="000000"/>
              </a:solidFill>
              <a:latin typeface="Arial"/>
              <a:ea typeface="Arial"/>
              <a:cs typeface="Arial"/>
            </a:rPr>
            <a:t> * e^(</a:t>
          </a:r>
          <a:r>
            <a:rPr lang="en-US" cap="none" sz="1500" b="1" i="0" u="none" baseline="0">
              <a:solidFill>
                <a:srgbClr val="0000FF"/>
              </a:solidFill>
              <a:latin typeface="Arial"/>
              <a:ea typeface="Arial"/>
              <a:cs typeface="Arial"/>
            </a:rPr>
            <a:t>B</a:t>
          </a:r>
          <a:r>
            <a:rPr lang="en-US" cap="none" sz="1500" b="1" i="0" u="none" baseline="0">
              <a:solidFill>
                <a:srgbClr val="000000"/>
              </a:solidFill>
              <a:latin typeface="Arial"/>
              <a:ea typeface="Arial"/>
              <a:cs typeface="Arial"/>
            </a:rPr>
            <a:t> * X)</a:t>
          </a:r>
          <a:r>
            <a:rPr lang="en-US" cap="none" sz="925" b="0" i="0" u="none" baseline="0">
              <a:solidFill>
                <a:srgbClr val="000000"/>
              </a:solidFill>
              <a:latin typeface="Arial"/>
              <a:ea typeface="Arial"/>
              <a:cs typeface="Arial"/>
            </a:rPr>
            <a:t>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2</xdr:row>
      <xdr:rowOff>0</xdr:rowOff>
    </xdr:from>
    <xdr:to>
      <xdr:col>11</xdr:col>
      <xdr:colOff>571500</xdr:colOff>
      <xdr:row>25</xdr:row>
      <xdr:rowOff>190500</xdr:rowOff>
    </xdr:to>
    <xdr:graphicFrame>
      <xdr:nvGraphicFramePr>
        <xdr:cNvPr id="1" name="Chart 1"/>
        <xdr:cNvGraphicFramePr/>
      </xdr:nvGraphicFramePr>
      <xdr:xfrm>
        <a:off x="247650" y="390525"/>
        <a:ext cx="6981825" cy="4714875"/>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314325</xdr:colOff>
      <xdr:row>26</xdr:row>
      <xdr:rowOff>171450</xdr:rowOff>
    </xdr:from>
    <xdr:to>
      <xdr:col>17</xdr:col>
      <xdr:colOff>0</xdr:colOff>
      <xdr:row>42</xdr:row>
      <xdr:rowOff>171450</xdr:rowOff>
    </xdr:to>
    <xdr:pic>
      <xdr:nvPicPr>
        <xdr:cNvPr id="2" name="Picture 75"/>
        <xdr:cNvPicPr preferRelativeResize="1">
          <a:picLocks noChangeAspect="1"/>
        </xdr:cNvPicPr>
      </xdr:nvPicPr>
      <xdr:blipFill>
        <a:blip r:embed="rId2"/>
        <a:stretch>
          <a:fillRect/>
        </a:stretch>
      </xdr:blipFill>
      <xdr:spPr>
        <a:xfrm>
          <a:off x="6391275" y="5286375"/>
          <a:ext cx="3895725" cy="3238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AY104"/>
  <sheetViews>
    <sheetView tabSelected="1" zoomScalePageLayoutView="0" workbookViewId="0" topLeftCell="A1">
      <selection activeCell="M26" sqref="M26:P36"/>
    </sheetView>
  </sheetViews>
  <sheetFormatPr defaultColWidth="9.140625" defaultRowHeight="15"/>
  <cols>
    <col min="1" max="1" width="3.7109375" style="0" customWidth="1"/>
    <col min="4" max="4" width="9.7109375" style="0" bestFit="1" customWidth="1"/>
    <col min="12" max="12" width="3.7109375" style="0" customWidth="1"/>
  </cols>
  <sheetData>
    <row r="1" spans="1:51" ht="15.75"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row>
    <row r="2" spans="1:51" ht="15" customHeight="1">
      <c r="A2" s="1"/>
      <c r="B2" s="127" t="s">
        <v>73</v>
      </c>
      <c r="C2" s="128"/>
      <c r="D2" s="128"/>
      <c r="E2" s="128"/>
      <c r="F2" s="128"/>
      <c r="G2" s="128"/>
      <c r="H2" s="38"/>
      <c r="I2" s="36"/>
      <c r="J2" s="4"/>
      <c r="K2" s="113" t="s">
        <v>9</v>
      </c>
      <c r="L2" s="114"/>
      <c r="M2" s="114"/>
      <c r="N2" s="114"/>
      <c r="O2" s="114"/>
      <c r="P2" s="115"/>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row>
    <row r="3" spans="1:51" ht="15.75" customHeight="1" thickBot="1">
      <c r="A3" s="1"/>
      <c r="B3" s="129"/>
      <c r="C3" s="130"/>
      <c r="D3" s="130"/>
      <c r="E3" s="130"/>
      <c r="F3" s="130"/>
      <c r="G3" s="130"/>
      <c r="H3" s="39"/>
      <c r="I3" s="37"/>
      <c r="J3" s="10"/>
      <c r="K3" s="116"/>
      <c r="L3" s="116"/>
      <c r="M3" s="116"/>
      <c r="N3" s="116"/>
      <c r="O3" s="116"/>
      <c r="P3" s="117"/>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row>
    <row r="4" spans="1:51" ht="16.5" thickBot="1">
      <c r="A4" s="1"/>
      <c r="B4" s="1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row>
    <row r="5" spans="1:51" ht="15">
      <c r="A5" s="1"/>
      <c r="B5" s="21"/>
      <c r="C5" s="21"/>
      <c r="D5" s="21"/>
      <c r="E5" s="21"/>
      <c r="F5" s="21"/>
      <c r="G5" s="21"/>
      <c r="H5" s="21"/>
      <c r="I5" s="21"/>
      <c r="J5" s="21"/>
      <c r="K5" s="21"/>
      <c r="L5" s="1"/>
      <c r="M5" s="2"/>
      <c r="N5" s="3"/>
      <c r="O5" s="3"/>
      <c r="P5" s="4"/>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row>
    <row r="6" spans="1:51" ht="15">
      <c r="A6" s="1"/>
      <c r="B6" s="21"/>
      <c r="C6" s="21"/>
      <c r="D6" s="21"/>
      <c r="E6" s="21"/>
      <c r="F6" s="21"/>
      <c r="G6" s="21"/>
      <c r="H6" s="21"/>
      <c r="I6" s="21"/>
      <c r="J6" s="21"/>
      <c r="K6" s="21"/>
      <c r="L6" s="1"/>
      <c r="M6" s="5"/>
      <c r="N6" s="6"/>
      <c r="O6" s="6"/>
      <c r="P6" s="7"/>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row>
    <row r="7" spans="1:51" ht="15">
      <c r="A7" s="1"/>
      <c r="B7" s="21"/>
      <c r="C7" s="21"/>
      <c r="D7" s="21"/>
      <c r="E7" s="21"/>
      <c r="F7" s="21"/>
      <c r="G7" s="21"/>
      <c r="H7" s="21"/>
      <c r="I7" s="21"/>
      <c r="J7" s="21"/>
      <c r="K7" s="21"/>
      <c r="L7" s="1"/>
      <c r="M7" s="5"/>
      <c r="N7" s="6"/>
      <c r="O7" s="6"/>
      <c r="P7" s="7"/>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row>
    <row r="8" spans="1:51" ht="15">
      <c r="A8" s="1"/>
      <c r="B8" s="21"/>
      <c r="C8" s="21"/>
      <c r="D8" s="21"/>
      <c r="E8" s="21"/>
      <c r="F8" s="21"/>
      <c r="G8" s="21"/>
      <c r="H8" s="21"/>
      <c r="I8" s="21"/>
      <c r="J8" s="21"/>
      <c r="K8" s="21"/>
      <c r="L8" s="1"/>
      <c r="M8" s="5"/>
      <c r="N8" s="6"/>
      <c r="O8" s="6"/>
      <c r="P8" s="7"/>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row>
    <row r="9" spans="1:51" ht="15">
      <c r="A9" s="1"/>
      <c r="B9" s="21"/>
      <c r="C9" s="21"/>
      <c r="D9" s="21"/>
      <c r="E9" s="21"/>
      <c r="F9" s="21"/>
      <c r="G9" s="21"/>
      <c r="H9" s="21"/>
      <c r="I9" s="21"/>
      <c r="J9" s="21"/>
      <c r="K9" s="21"/>
      <c r="L9" s="1"/>
      <c r="M9" s="5"/>
      <c r="N9" s="6"/>
      <c r="O9" s="6"/>
      <c r="P9" s="7"/>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row>
    <row r="10" spans="1:51" ht="15.75" thickBot="1">
      <c r="A10" s="1"/>
      <c r="B10" s="21"/>
      <c r="C10" s="21"/>
      <c r="D10" s="21"/>
      <c r="E10" s="21"/>
      <c r="F10" s="21"/>
      <c r="G10" s="21"/>
      <c r="H10" s="21"/>
      <c r="I10" s="21"/>
      <c r="J10" s="21"/>
      <c r="K10" s="21"/>
      <c r="L10" s="1"/>
      <c r="M10" s="8"/>
      <c r="N10" s="9"/>
      <c r="O10" s="9"/>
      <c r="P10" s="10"/>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row>
    <row r="11" spans="1:51" ht="15.75" thickBot="1">
      <c r="A11" s="1"/>
      <c r="B11" s="21"/>
      <c r="C11" s="21"/>
      <c r="D11" s="21"/>
      <c r="E11" s="21"/>
      <c r="F11" s="21"/>
      <c r="G11" s="21"/>
      <c r="H11" s="21"/>
      <c r="I11" s="21"/>
      <c r="J11" s="21"/>
      <c r="K11" s="21"/>
      <c r="L11" s="1"/>
      <c r="M11" s="140" t="s">
        <v>8</v>
      </c>
      <c r="N11" s="141"/>
      <c r="O11" s="141"/>
      <c r="P11" s="14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row>
    <row r="12" spans="1:51" ht="15" customHeight="1">
      <c r="A12" s="1"/>
      <c r="B12" s="21"/>
      <c r="C12" s="21"/>
      <c r="D12" s="21"/>
      <c r="E12" s="21"/>
      <c r="F12" s="21"/>
      <c r="G12" s="21"/>
      <c r="H12" s="21"/>
      <c r="I12" s="21"/>
      <c r="J12" s="21"/>
      <c r="K12" s="21"/>
      <c r="L12" s="1"/>
      <c r="M12" s="131" t="s">
        <v>56</v>
      </c>
      <c r="N12" s="132"/>
      <c r="O12" s="132"/>
      <c r="P12" s="133"/>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row>
    <row r="13" spans="1:51" ht="15" customHeight="1">
      <c r="A13" s="1"/>
      <c r="B13" s="21"/>
      <c r="C13" s="21"/>
      <c r="D13" s="21"/>
      <c r="E13" s="21"/>
      <c r="F13" s="21"/>
      <c r="G13" s="21"/>
      <c r="H13" s="21"/>
      <c r="I13" s="21"/>
      <c r="J13" s="21"/>
      <c r="K13" s="21"/>
      <c r="L13" s="1"/>
      <c r="M13" s="134"/>
      <c r="N13" s="135"/>
      <c r="O13" s="135"/>
      <c r="P13" s="136"/>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row>
    <row r="14" spans="1:51" ht="15" customHeight="1">
      <c r="A14" s="1"/>
      <c r="B14" s="21"/>
      <c r="C14" s="21"/>
      <c r="D14" s="21"/>
      <c r="E14" s="21"/>
      <c r="F14" s="21"/>
      <c r="G14" s="21"/>
      <c r="H14" s="21"/>
      <c r="I14" s="21"/>
      <c r="J14" s="21"/>
      <c r="K14" s="21"/>
      <c r="L14" s="1"/>
      <c r="M14" s="134"/>
      <c r="N14" s="135"/>
      <c r="O14" s="135"/>
      <c r="P14" s="136"/>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row>
    <row r="15" spans="1:51" ht="15" customHeight="1">
      <c r="A15" s="1"/>
      <c r="B15" s="21"/>
      <c r="C15" s="21"/>
      <c r="D15" s="21"/>
      <c r="E15" s="21"/>
      <c r="F15" s="21"/>
      <c r="G15" s="21"/>
      <c r="H15" s="21"/>
      <c r="I15" s="21"/>
      <c r="J15" s="21"/>
      <c r="K15" s="21"/>
      <c r="L15" s="1"/>
      <c r="M15" s="134"/>
      <c r="N15" s="135"/>
      <c r="O15" s="135"/>
      <c r="P15" s="136"/>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row>
    <row r="16" spans="1:51" ht="15" customHeight="1">
      <c r="A16" s="1"/>
      <c r="B16" s="21"/>
      <c r="C16" s="21"/>
      <c r="D16" s="21"/>
      <c r="E16" s="21"/>
      <c r="F16" s="21"/>
      <c r="G16" s="21"/>
      <c r="H16" s="21"/>
      <c r="I16" s="21"/>
      <c r="J16" s="21"/>
      <c r="K16" s="21"/>
      <c r="L16" s="1"/>
      <c r="M16" s="134"/>
      <c r="N16" s="135"/>
      <c r="O16" s="135"/>
      <c r="P16" s="136"/>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row>
    <row r="17" spans="1:51" ht="15" customHeight="1">
      <c r="A17" s="1"/>
      <c r="B17" s="21"/>
      <c r="C17" s="21"/>
      <c r="D17" s="21"/>
      <c r="E17" s="21"/>
      <c r="F17" s="21"/>
      <c r="G17" s="21"/>
      <c r="H17" s="21"/>
      <c r="I17" s="21"/>
      <c r="J17" s="21"/>
      <c r="K17" s="21"/>
      <c r="L17" s="1"/>
      <c r="M17" s="134"/>
      <c r="N17" s="135"/>
      <c r="O17" s="135"/>
      <c r="P17" s="136"/>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row>
    <row r="18" spans="1:51" ht="15" customHeight="1">
      <c r="A18" s="1"/>
      <c r="B18" s="21"/>
      <c r="C18" s="21"/>
      <c r="D18" s="21"/>
      <c r="E18" s="21"/>
      <c r="F18" s="21"/>
      <c r="G18" s="21"/>
      <c r="H18" s="21"/>
      <c r="I18" s="21"/>
      <c r="J18" s="21"/>
      <c r="K18" s="21"/>
      <c r="L18" s="1"/>
      <c r="M18" s="134"/>
      <c r="N18" s="135"/>
      <c r="O18" s="135"/>
      <c r="P18" s="136"/>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1:51" ht="15" customHeight="1">
      <c r="A19" s="1"/>
      <c r="B19" s="21"/>
      <c r="C19" s="21"/>
      <c r="D19" s="21"/>
      <c r="E19" s="21"/>
      <c r="F19" s="21"/>
      <c r="G19" s="21"/>
      <c r="H19" s="21"/>
      <c r="I19" s="21"/>
      <c r="J19" s="21"/>
      <c r="K19" s="21"/>
      <c r="L19" s="1"/>
      <c r="M19" s="134"/>
      <c r="N19" s="135"/>
      <c r="O19" s="135"/>
      <c r="P19" s="136"/>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row>
    <row r="20" spans="1:51" ht="15" customHeight="1">
      <c r="A20" s="1"/>
      <c r="B20" s="21"/>
      <c r="C20" s="21"/>
      <c r="D20" s="21"/>
      <c r="E20" s="21"/>
      <c r="F20" s="21"/>
      <c r="G20" s="21"/>
      <c r="H20" s="21"/>
      <c r="I20" s="21"/>
      <c r="J20" s="21"/>
      <c r="K20" s="21"/>
      <c r="L20" s="1"/>
      <c r="M20" s="134"/>
      <c r="N20" s="135"/>
      <c r="O20" s="135"/>
      <c r="P20" s="136"/>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row>
    <row r="21" spans="1:51" ht="15" customHeight="1">
      <c r="A21" s="1"/>
      <c r="B21" s="21"/>
      <c r="C21" s="21"/>
      <c r="D21" s="21"/>
      <c r="E21" s="21"/>
      <c r="F21" s="21"/>
      <c r="G21" s="21"/>
      <c r="H21" s="21"/>
      <c r="I21" s="21"/>
      <c r="J21" s="21"/>
      <c r="K21" s="21"/>
      <c r="L21" s="1"/>
      <c r="M21" s="134"/>
      <c r="N21" s="135"/>
      <c r="O21" s="135"/>
      <c r="P21" s="136"/>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row>
    <row r="22" spans="1:51" ht="15" customHeight="1" thickBot="1">
      <c r="A22" s="1"/>
      <c r="B22" s="21"/>
      <c r="C22" s="21"/>
      <c r="D22" s="21"/>
      <c r="E22" s="21"/>
      <c r="F22" s="21"/>
      <c r="G22" s="21"/>
      <c r="H22" s="21"/>
      <c r="I22" s="21"/>
      <c r="J22" s="21"/>
      <c r="K22" s="21"/>
      <c r="L22" s="1"/>
      <c r="M22" s="137"/>
      <c r="N22" s="138"/>
      <c r="O22" s="138"/>
      <c r="P22" s="139"/>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row>
    <row r="23" spans="1:51" ht="15.75" customHeight="1" thickBot="1">
      <c r="A23" s="1"/>
      <c r="B23" s="21"/>
      <c r="C23" s="21"/>
      <c r="D23" s="21"/>
      <c r="E23" s="21"/>
      <c r="F23" s="21"/>
      <c r="G23" s="21"/>
      <c r="H23" s="21"/>
      <c r="I23" s="21"/>
      <c r="J23" s="21"/>
      <c r="K23" s="21"/>
      <c r="L23" s="1"/>
      <c r="M23" s="43"/>
      <c r="N23" s="43"/>
      <c r="O23" s="43"/>
      <c r="P23" s="43"/>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row>
    <row r="24" spans="1:51" ht="15" customHeight="1">
      <c r="A24" s="1"/>
      <c r="B24" s="21"/>
      <c r="C24" s="21"/>
      <c r="D24" s="21"/>
      <c r="E24" s="21"/>
      <c r="F24" s="21"/>
      <c r="G24" s="21"/>
      <c r="H24" s="21"/>
      <c r="I24" s="21"/>
      <c r="J24" s="21"/>
      <c r="K24" s="21"/>
      <c r="L24" s="1"/>
      <c r="M24" s="148" t="s">
        <v>74</v>
      </c>
      <c r="N24" s="149"/>
      <c r="O24" s="149"/>
      <c r="P24" s="150"/>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row>
    <row r="25" spans="1:51" ht="15.75" customHeight="1">
      <c r="A25" s="1"/>
      <c r="B25" s="54"/>
      <c r="C25" s="54"/>
      <c r="D25" s="54"/>
      <c r="E25" s="54"/>
      <c r="F25" s="54"/>
      <c r="G25" s="54"/>
      <c r="H25" s="54"/>
      <c r="I25" s="54"/>
      <c r="J25" s="54"/>
      <c r="K25" s="54"/>
      <c r="L25" s="12"/>
      <c r="M25" s="142"/>
      <c r="N25" s="143"/>
      <c r="O25" s="143"/>
      <c r="P25" s="144"/>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row>
    <row r="26" spans="1:51" ht="15.75" customHeight="1">
      <c r="A26" s="1"/>
      <c r="B26" s="54"/>
      <c r="C26" s="54"/>
      <c r="D26" s="54"/>
      <c r="E26" s="54"/>
      <c r="F26" s="54"/>
      <c r="G26" s="54"/>
      <c r="H26" s="54"/>
      <c r="I26" s="54"/>
      <c r="J26" s="54"/>
      <c r="K26" s="54"/>
      <c r="L26" s="12"/>
      <c r="M26" s="142" t="s">
        <v>78</v>
      </c>
      <c r="N26" s="143"/>
      <c r="O26" s="143"/>
      <c r="P26" s="144"/>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row>
    <row r="27" spans="1:51" ht="15.75" customHeight="1">
      <c r="A27" s="1"/>
      <c r="B27" s="54"/>
      <c r="C27" s="54"/>
      <c r="D27" s="54"/>
      <c r="E27" s="54"/>
      <c r="F27" s="54"/>
      <c r="G27" s="54"/>
      <c r="H27" s="54"/>
      <c r="I27" s="54"/>
      <c r="J27" s="54"/>
      <c r="K27" s="54"/>
      <c r="L27" s="12"/>
      <c r="M27" s="142"/>
      <c r="N27" s="143"/>
      <c r="O27" s="143"/>
      <c r="P27" s="144"/>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row>
    <row r="28" spans="1:51" ht="15.75" customHeight="1">
      <c r="A28" s="1"/>
      <c r="B28" s="54"/>
      <c r="C28" s="54"/>
      <c r="D28" s="54"/>
      <c r="E28" s="54"/>
      <c r="F28" s="54"/>
      <c r="G28" s="54"/>
      <c r="H28" s="54"/>
      <c r="I28" s="54"/>
      <c r="J28" s="54"/>
      <c r="K28" s="54"/>
      <c r="L28" s="12"/>
      <c r="M28" s="142"/>
      <c r="N28" s="143"/>
      <c r="O28" s="143"/>
      <c r="P28" s="144"/>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row>
    <row r="29" spans="1:51" ht="15.75" customHeight="1">
      <c r="A29" s="1"/>
      <c r="B29" s="54"/>
      <c r="C29" s="54"/>
      <c r="D29" s="54"/>
      <c r="E29" s="54"/>
      <c r="F29" s="54"/>
      <c r="G29" s="54"/>
      <c r="H29" s="54"/>
      <c r="I29" s="54"/>
      <c r="J29" s="54"/>
      <c r="K29" s="54"/>
      <c r="L29" s="12"/>
      <c r="M29" s="142"/>
      <c r="N29" s="143"/>
      <c r="O29" s="143"/>
      <c r="P29" s="144"/>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row>
    <row r="30" spans="1:51" ht="15.75" customHeight="1">
      <c r="A30" s="1"/>
      <c r="B30" s="54"/>
      <c r="C30" s="54"/>
      <c r="D30" s="54"/>
      <c r="E30" s="54"/>
      <c r="F30" s="54"/>
      <c r="G30" s="54"/>
      <c r="H30" s="54"/>
      <c r="I30" s="54"/>
      <c r="J30" s="54"/>
      <c r="K30" s="54"/>
      <c r="L30" s="12"/>
      <c r="M30" s="142"/>
      <c r="N30" s="143"/>
      <c r="O30" s="143"/>
      <c r="P30" s="144"/>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row>
    <row r="31" spans="1:51" ht="15.75" customHeight="1" thickBot="1">
      <c r="A31" s="1"/>
      <c r="B31" s="55"/>
      <c r="C31" s="55"/>
      <c r="D31" s="55"/>
      <c r="E31" s="55"/>
      <c r="F31" s="55"/>
      <c r="G31" s="55"/>
      <c r="H31" s="55"/>
      <c r="I31" s="55"/>
      <c r="J31" s="55"/>
      <c r="K31" s="55"/>
      <c r="L31" s="1"/>
      <c r="M31" s="142"/>
      <c r="N31" s="143"/>
      <c r="O31" s="143"/>
      <c r="P31" s="144"/>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row>
    <row r="32" spans="1:51" ht="15" customHeight="1">
      <c r="A32" s="1"/>
      <c r="B32" s="118" t="s">
        <v>10</v>
      </c>
      <c r="C32" s="119"/>
      <c r="D32" s="119"/>
      <c r="E32" s="119"/>
      <c r="F32" s="119"/>
      <c r="G32" s="119"/>
      <c r="H32" s="119"/>
      <c r="I32" s="119"/>
      <c r="J32" s="119"/>
      <c r="K32" s="120"/>
      <c r="L32" s="1"/>
      <c r="M32" s="142"/>
      <c r="N32" s="143"/>
      <c r="O32" s="143"/>
      <c r="P32" s="144"/>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row>
    <row r="33" spans="1:51" ht="15" customHeight="1">
      <c r="A33" s="1"/>
      <c r="B33" s="121"/>
      <c r="C33" s="122"/>
      <c r="D33" s="122"/>
      <c r="E33" s="122"/>
      <c r="F33" s="122"/>
      <c r="G33" s="122"/>
      <c r="H33" s="122"/>
      <c r="I33" s="122"/>
      <c r="J33" s="122"/>
      <c r="K33" s="123"/>
      <c r="L33" s="1"/>
      <c r="M33" s="142"/>
      <c r="N33" s="143"/>
      <c r="O33" s="143"/>
      <c r="P33" s="144"/>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row>
    <row r="34" spans="1:51" ht="15.75" customHeight="1">
      <c r="A34" s="1"/>
      <c r="B34" s="121"/>
      <c r="C34" s="122"/>
      <c r="D34" s="122"/>
      <c r="E34" s="122"/>
      <c r="F34" s="122"/>
      <c r="G34" s="122"/>
      <c r="H34" s="122"/>
      <c r="I34" s="122"/>
      <c r="J34" s="122"/>
      <c r="K34" s="123"/>
      <c r="L34" s="1"/>
      <c r="M34" s="142"/>
      <c r="N34" s="143"/>
      <c r="O34" s="143"/>
      <c r="P34" s="144"/>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row>
    <row r="35" spans="1:51" ht="15" customHeight="1">
      <c r="A35" s="1"/>
      <c r="B35" s="121"/>
      <c r="C35" s="122"/>
      <c r="D35" s="122"/>
      <c r="E35" s="122"/>
      <c r="F35" s="122"/>
      <c r="G35" s="122"/>
      <c r="H35" s="122"/>
      <c r="I35" s="122"/>
      <c r="J35" s="122"/>
      <c r="K35" s="123"/>
      <c r="L35" s="1"/>
      <c r="M35" s="142"/>
      <c r="N35" s="143"/>
      <c r="O35" s="143"/>
      <c r="P35" s="144"/>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row>
    <row r="36" spans="1:51" ht="15.75" customHeight="1" thickBot="1">
      <c r="A36" s="1"/>
      <c r="B36" s="124"/>
      <c r="C36" s="125"/>
      <c r="D36" s="125"/>
      <c r="E36" s="125"/>
      <c r="F36" s="125"/>
      <c r="G36" s="125"/>
      <c r="H36" s="125"/>
      <c r="I36" s="125"/>
      <c r="J36" s="125"/>
      <c r="K36" s="126"/>
      <c r="L36" s="1"/>
      <c r="M36" s="145"/>
      <c r="N36" s="146"/>
      <c r="O36" s="146"/>
      <c r="P36" s="147"/>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row>
    <row r="37" spans="1:51" ht="15">
      <c r="A37" s="1"/>
      <c r="B37" s="1"/>
      <c r="C37" s="1"/>
      <c r="D37" s="1"/>
      <c r="E37" s="1"/>
      <c r="F37" s="1"/>
      <c r="G37" s="1"/>
      <c r="H37" s="1"/>
      <c r="I37" s="1"/>
      <c r="J37" s="1"/>
      <c r="K37" s="1"/>
      <c r="L37" s="1"/>
      <c r="M37" s="21"/>
      <c r="N37" s="21"/>
      <c r="O37" s="21"/>
      <c r="P37" s="2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row>
    <row r="38" spans="1:51" ht="15">
      <c r="A38" s="1"/>
      <c r="B38" s="13" t="s">
        <v>57</v>
      </c>
      <c r="C38" s="1"/>
      <c r="D38" s="82">
        <v>39685</v>
      </c>
      <c r="E38" s="1"/>
      <c r="F38" s="13" t="s">
        <v>58</v>
      </c>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row>
    <row r="39" spans="1:51" ht="15">
      <c r="A39" s="1"/>
      <c r="B39" s="13" t="s">
        <v>59</v>
      </c>
      <c r="C39" s="1"/>
      <c r="D39" s="82">
        <v>39687</v>
      </c>
      <c r="E39" s="1"/>
      <c r="F39" s="13" t="s">
        <v>84</v>
      </c>
      <c r="G39" s="85"/>
      <c r="H39" s="85"/>
      <c r="I39" s="85"/>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row>
    <row r="40" spans="1:51" ht="15">
      <c r="A40" s="1"/>
      <c r="B40" s="13" t="s">
        <v>61</v>
      </c>
      <c r="C40" s="1"/>
      <c r="D40" s="82">
        <v>39688</v>
      </c>
      <c r="E40" s="1"/>
      <c r="F40" s="101" t="s">
        <v>63</v>
      </c>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row>
    <row r="41" spans="1:51" ht="15">
      <c r="A41" s="1"/>
      <c r="B41" s="1"/>
      <c r="C41" s="1"/>
      <c r="D41" s="1"/>
      <c r="E41" s="1"/>
      <c r="F41" s="101" t="s">
        <v>64</v>
      </c>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row>
    <row r="42" spans="1:51" ht="15">
      <c r="A42" s="1"/>
      <c r="B42" s="1"/>
      <c r="C42" s="1"/>
      <c r="D42" s="1"/>
      <c r="E42" s="1"/>
      <c r="F42" s="101" t="s">
        <v>62</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row>
    <row r="43" spans="1:51" ht="15">
      <c r="A43" s="1"/>
      <c r="B43" s="13" t="s">
        <v>68</v>
      </c>
      <c r="C43" s="101"/>
      <c r="D43" s="82">
        <v>39720</v>
      </c>
      <c r="E43" s="101"/>
      <c r="F43" s="101" t="s">
        <v>65</v>
      </c>
      <c r="G43" s="101"/>
      <c r="H43" s="101"/>
      <c r="I43" s="101"/>
      <c r="J43" s="101"/>
      <c r="K43" s="101"/>
      <c r="L43" s="101"/>
      <c r="M43" s="10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row>
    <row r="44" spans="1:51" ht="15">
      <c r="A44" s="1"/>
      <c r="B44" s="101"/>
      <c r="C44" s="101"/>
      <c r="D44" s="101"/>
      <c r="E44" s="101"/>
      <c r="F44" s="101" t="s">
        <v>66</v>
      </c>
      <c r="G44" s="101"/>
      <c r="H44" s="101"/>
      <c r="I44" s="101"/>
      <c r="J44" s="101"/>
      <c r="K44" s="101"/>
      <c r="L44" s="101"/>
      <c r="M44" s="10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row>
    <row r="45" spans="1:51" ht="15">
      <c r="A45" s="1"/>
      <c r="B45" s="101"/>
      <c r="C45" s="101"/>
      <c r="D45" s="101"/>
      <c r="E45" s="101"/>
      <c r="F45" s="101" t="s">
        <v>67</v>
      </c>
      <c r="G45" s="101"/>
      <c r="H45" s="101"/>
      <c r="I45" s="101"/>
      <c r="J45" s="101"/>
      <c r="K45" s="101"/>
      <c r="L45" s="101"/>
      <c r="M45" s="10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row>
    <row r="46" spans="1:51" ht="15">
      <c r="A46" s="1"/>
      <c r="B46" s="13" t="s">
        <v>70</v>
      </c>
      <c r="C46" s="1"/>
      <c r="D46" s="82">
        <v>40021</v>
      </c>
      <c r="E46" s="1"/>
      <c r="F46" s="1" t="s">
        <v>85</v>
      </c>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row>
    <row r="47" spans="1:51" ht="15">
      <c r="A47" s="1"/>
      <c r="B47" s="107" t="s">
        <v>72</v>
      </c>
      <c r="C47" s="104"/>
      <c r="D47" s="108">
        <v>40567</v>
      </c>
      <c r="E47" s="104"/>
      <c r="F47" s="104" t="s">
        <v>76</v>
      </c>
      <c r="G47" s="104"/>
      <c r="H47" s="104"/>
      <c r="I47" s="104"/>
      <c r="J47" s="104"/>
      <c r="K47" s="102"/>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row>
    <row r="48" spans="1:51" ht="15" customHeight="1">
      <c r="A48" s="1"/>
      <c r="B48" s="1"/>
      <c r="C48" s="1"/>
      <c r="D48" s="1"/>
      <c r="E48" s="1"/>
      <c r="F48" s="112" t="s">
        <v>77</v>
      </c>
      <c r="G48" s="112"/>
      <c r="H48" s="112"/>
      <c r="I48" s="112"/>
      <c r="J48" s="112"/>
      <c r="K48" s="112"/>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row>
    <row r="49" spans="1:51" ht="15">
      <c r="A49" s="1"/>
      <c r="B49" s="1"/>
      <c r="C49" s="1"/>
      <c r="D49" s="1"/>
      <c r="E49" s="1"/>
      <c r="F49" s="112"/>
      <c r="G49" s="112"/>
      <c r="H49" s="112"/>
      <c r="I49" s="112"/>
      <c r="J49" s="112"/>
      <c r="K49" s="112"/>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row>
    <row r="50" spans="1:51" ht="15">
      <c r="A50" s="1"/>
      <c r="B50" s="1"/>
      <c r="C50" s="1"/>
      <c r="D50" s="1"/>
      <c r="E50" s="1"/>
      <c r="F50" s="112"/>
      <c r="G50" s="112"/>
      <c r="H50" s="112"/>
      <c r="I50" s="112"/>
      <c r="J50" s="112"/>
      <c r="K50" s="112"/>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row>
    <row r="51" spans="1:51" ht="15">
      <c r="A51" s="1"/>
      <c r="B51" s="1"/>
      <c r="C51" s="1"/>
      <c r="D51" s="1"/>
      <c r="E51" s="1"/>
      <c r="F51" s="112"/>
      <c r="G51" s="112"/>
      <c r="H51" s="112"/>
      <c r="I51" s="112"/>
      <c r="J51" s="112"/>
      <c r="K51" s="112"/>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spans="1:51" ht="15">
      <c r="A52" s="1"/>
      <c r="B52" s="1"/>
      <c r="C52" s="1"/>
      <c r="D52" s="1"/>
      <c r="E52" s="1"/>
      <c r="F52" s="112"/>
      <c r="G52" s="112"/>
      <c r="H52" s="112"/>
      <c r="I52" s="112"/>
      <c r="J52" s="112"/>
      <c r="K52" s="112"/>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row>
    <row r="53" spans="1:51" ht="15">
      <c r="A53" s="1"/>
      <c r="B53" s="1"/>
      <c r="C53" s="1"/>
      <c r="D53" s="1"/>
      <c r="E53" s="1"/>
      <c r="F53" s="112"/>
      <c r="G53" s="112"/>
      <c r="H53" s="112"/>
      <c r="I53" s="112"/>
      <c r="J53" s="112"/>
      <c r="K53" s="112"/>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row>
    <row r="54" spans="1:51" ht="1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row>
    <row r="55" spans="1:51" ht="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row>
    <row r="56" spans="1:51" ht="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row>
    <row r="57" spans="1:51"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row>
    <row r="58" spans="1:51"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row>
    <row r="59" spans="1:51"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row>
    <row r="60" spans="1:51"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row>
    <row r="61" spans="1:51"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row>
    <row r="62" spans="1:51"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row>
    <row r="63" spans="1:51"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row>
    <row r="64" spans="1:51"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row>
    <row r="65" spans="1:51"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row>
    <row r="66" spans="1:51"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row>
    <row r="67" spans="1:51"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row>
    <row r="68" spans="1:51"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row>
    <row r="69" spans="1:51"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row>
    <row r="70" spans="1:51"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row>
    <row r="71" spans="1:51"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row>
    <row r="72" spans="1:51"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row>
    <row r="73" spans="1:51"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row>
    <row r="74" spans="1:51"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row>
    <row r="75" spans="1:51"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row>
    <row r="76" spans="1:51"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row>
    <row r="77" spans="1:51"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row>
    <row r="78" spans="1:51"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row>
    <row r="79" spans="1:51"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row>
    <row r="80" spans="1:51"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row>
    <row r="81" spans="1:51"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row>
    <row r="82" spans="1:51"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row>
    <row r="83" spans="1:51"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row>
    <row r="84" spans="1:51"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row>
    <row r="85" spans="1:51"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row>
    <row r="86" spans="1:51"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row>
    <row r="87" spans="1:51"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row>
    <row r="88" spans="1:51"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row>
    <row r="89" spans="1:51"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row>
    <row r="90" spans="1:51"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row>
    <row r="91" spans="1:51"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row>
    <row r="92" spans="1:51"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row>
    <row r="93" spans="1:51"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row>
    <row r="94" spans="1:51"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row>
    <row r="95" spans="1:51"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row>
    <row r="96" spans="1:51"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row>
    <row r="97" spans="1:51"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row>
    <row r="98" spans="1:51"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row>
    <row r="99" spans="1:51"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row>
    <row r="100" spans="1:51"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row>
    <row r="101" spans="1:51"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row>
    <row r="102" spans="1:51"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row>
    <row r="103" spans="1:51"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row>
    <row r="104" spans="1:51" ht="15">
      <c r="A104" s="1"/>
      <c r="B104" s="1"/>
      <c r="C104" s="1"/>
      <c r="D104" s="1"/>
      <c r="E104" s="1"/>
      <c r="F104" s="1"/>
      <c r="G104" s="1"/>
      <c r="H104" s="1"/>
      <c r="I104" s="1"/>
      <c r="J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row>
  </sheetData>
  <sheetProtection/>
  <mergeCells count="8">
    <mergeCell ref="F48:K53"/>
    <mergeCell ref="K2:P3"/>
    <mergeCell ref="B32:K36"/>
    <mergeCell ref="B2:G3"/>
    <mergeCell ref="M12:P22"/>
    <mergeCell ref="M11:P11"/>
    <mergeCell ref="M26:P36"/>
    <mergeCell ref="M24:P25"/>
  </mergeCells>
  <printOptions/>
  <pageMargins left="0.75" right="0.75" top="1" bottom="1" header="0.5" footer="0.5"/>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A98"/>
  <sheetViews>
    <sheetView zoomScale="90" zoomScaleNormal="90" zoomScalePageLayoutView="0" workbookViewId="0" topLeftCell="A3">
      <selection activeCell="M13" sqref="M13"/>
    </sheetView>
  </sheetViews>
  <sheetFormatPr defaultColWidth="9.140625" defaultRowHeight="15"/>
  <cols>
    <col min="1" max="1" width="5.7109375" style="0" customWidth="1"/>
    <col min="2" max="3" width="9.57421875" style="0" bestFit="1" customWidth="1"/>
    <col min="4" max="4" width="17.8515625" style="0" customWidth="1"/>
    <col min="5" max="5" width="9.57421875" style="0" customWidth="1"/>
    <col min="13" max="13" width="17.7109375" style="0" customWidth="1"/>
    <col min="14" max="16" width="11.140625" style="0" bestFit="1" customWidth="1"/>
  </cols>
  <sheetData>
    <row r="1" spans="1:53" ht="15.75" thickBot="1">
      <c r="A1" s="13"/>
      <c r="B1" s="13"/>
      <c r="C1" s="13"/>
      <c r="D1" s="13"/>
      <c r="E1" s="13"/>
      <c r="F1" s="13"/>
      <c r="G1" s="13"/>
      <c r="H1" s="13"/>
      <c r="I1" s="13"/>
      <c r="J1" s="15"/>
      <c r="K1" s="15"/>
      <c r="L1" s="15"/>
      <c r="M1" s="1"/>
      <c r="N1" s="1"/>
      <c r="O1" s="1"/>
      <c r="P1" s="1"/>
      <c r="Q1" s="1"/>
      <c r="R1" s="1"/>
      <c r="S1" s="1"/>
      <c r="T1" s="15"/>
      <c r="U1" s="15"/>
      <c r="V1" s="15"/>
      <c r="W1" s="15"/>
      <c r="X1" s="15"/>
      <c r="Y1" s="15"/>
      <c r="Z1" s="13"/>
      <c r="AA1" s="13"/>
      <c r="AB1" s="13"/>
      <c r="AC1" s="13"/>
      <c r="AD1" s="13"/>
      <c r="AE1" s="13"/>
      <c r="AF1" s="13"/>
      <c r="AG1" s="13"/>
      <c r="AH1" s="13"/>
      <c r="AI1" s="13"/>
      <c r="AJ1" s="13"/>
      <c r="AK1" s="13"/>
      <c r="AL1" s="13"/>
      <c r="AM1" s="1"/>
      <c r="AN1" s="1"/>
      <c r="AO1" s="1"/>
      <c r="AP1" s="1"/>
      <c r="AQ1" s="1"/>
      <c r="AR1" s="1"/>
      <c r="AS1" s="1"/>
      <c r="AT1" s="1"/>
      <c r="AU1" s="1"/>
      <c r="AV1" s="1"/>
      <c r="AW1" s="1"/>
      <c r="AX1" s="1"/>
      <c r="AY1" s="1"/>
      <c r="AZ1" s="1"/>
      <c r="BA1" s="1"/>
    </row>
    <row r="2" spans="1:53" ht="15" customHeight="1">
      <c r="A2" s="13"/>
      <c r="B2" s="162" t="s">
        <v>11</v>
      </c>
      <c r="C2" s="163"/>
      <c r="D2" s="163"/>
      <c r="E2" s="163"/>
      <c r="F2" s="163"/>
      <c r="G2" s="163"/>
      <c r="H2" s="163"/>
      <c r="I2" s="163"/>
      <c r="J2" s="163"/>
      <c r="K2" s="164"/>
      <c r="L2" s="22"/>
      <c r="M2" s="51">
        <f>Data!E8</f>
        <v>6</v>
      </c>
      <c r="N2" s="1"/>
      <c r="O2" s="1"/>
      <c r="P2" s="1"/>
      <c r="Q2" s="1"/>
      <c r="R2" s="1"/>
      <c r="S2" s="1"/>
      <c r="T2" s="13"/>
      <c r="U2" s="13"/>
      <c r="V2" s="13"/>
      <c r="W2" s="13"/>
      <c r="X2" s="13"/>
      <c r="Y2" s="13"/>
      <c r="Z2" s="13"/>
      <c r="AA2" s="13"/>
      <c r="AB2" s="13"/>
      <c r="AC2" s="13"/>
      <c r="AD2" s="13"/>
      <c r="AE2" s="13"/>
      <c r="AF2" s="13"/>
      <c r="AG2" s="13"/>
      <c r="AH2" s="13"/>
      <c r="AI2" s="13"/>
      <c r="AJ2" s="13"/>
      <c r="AK2" s="13"/>
      <c r="AL2" s="13"/>
      <c r="AM2" s="1"/>
      <c r="AN2" s="1"/>
      <c r="AO2" s="1"/>
      <c r="AP2" s="1"/>
      <c r="AQ2" s="1"/>
      <c r="AR2" s="1"/>
      <c r="AS2" s="1"/>
      <c r="AT2" s="1"/>
      <c r="AU2" s="1"/>
      <c r="AV2" s="1"/>
      <c r="AW2" s="1"/>
      <c r="AX2" s="1"/>
      <c r="AY2" s="1"/>
      <c r="AZ2" s="1"/>
      <c r="BA2" s="1"/>
    </row>
    <row r="3" spans="1:53" ht="15.75" thickBot="1">
      <c r="A3" s="1"/>
      <c r="B3" s="165"/>
      <c r="C3" s="166"/>
      <c r="D3" s="166"/>
      <c r="E3" s="166"/>
      <c r="F3" s="166"/>
      <c r="G3" s="166"/>
      <c r="H3" s="166"/>
      <c r="I3" s="166"/>
      <c r="J3" s="166"/>
      <c r="K3" s="167"/>
      <c r="L3" s="22"/>
      <c r="M3" s="1"/>
      <c r="N3" s="1"/>
      <c r="O3" s="1"/>
      <c r="P3" s="1"/>
      <c r="Q3" s="1"/>
      <c r="R3" s="1"/>
      <c r="S3" s="1"/>
      <c r="T3" s="13"/>
      <c r="U3" s="13"/>
      <c r="V3" s="13"/>
      <c r="W3" s="13"/>
      <c r="X3" s="13"/>
      <c r="Y3" s="13"/>
      <c r="Z3" s="13"/>
      <c r="AA3" s="13"/>
      <c r="AB3" s="13"/>
      <c r="AC3" s="13"/>
      <c r="AD3" s="13"/>
      <c r="AE3" s="13"/>
      <c r="AF3" s="13"/>
      <c r="AG3" s="13"/>
      <c r="AH3" s="13"/>
      <c r="AI3" s="13"/>
      <c r="AJ3" s="13"/>
      <c r="AK3" s="13"/>
      <c r="AL3" s="13"/>
      <c r="AM3" s="1"/>
      <c r="AN3" s="1"/>
      <c r="AO3" s="1"/>
      <c r="AP3" s="1"/>
      <c r="AQ3" s="1"/>
      <c r="AR3" s="1"/>
      <c r="AS3" s="1"/>
      <c r="AT3" s="1"/>
      <c r="AU3" s="1"/>
      <c r="AV3" s="1"/>
      <c r="AW3" s="1"/>
      <c r="AX3" s="1"/>
      <c r="AY3" s="1"/>
      <c r="AZ3" s="1"/>
      <c r="BA3" s="1"/>
    </row>
    <row r="4" spans="1:53" ht="15.75" thickBot="1">
      <c r="A4" s="1"/>
      <c r="B4" s="1"/>
      <c r="C4" s="1"/>
      <c r="D4" s="1"/>
      <c r="E4" s="13"/>
      <c r="F4" s="13"/>
      <c r="G4" s="13"/>
      <c r="H4" s="13"/>
      <c r="I4" s="13"/>
      <c r="J4" s="1"/>
      <c r="K4" s="1"/>
      <c r="L4" s="1"/>
      <c r="M4" s="1"/>
      <c r="N4" s="1"/>
      <c r="O4" s="1"/>
      <c r="P4" s="1"/>
      <c r="Q4" s="1"/>
      <c r="R4" s="1"/>
      <c r="S4" s="1"/>
      <c r="T4" s="13"/>
      <c r="U4" s="13"/>
      <c r="V4" s="13"/>
      <c r="W4" s="13"/>
      <c r="X4" s="13"/>
      <c r="Y4" s="13"/>
      <c r="Z4" s="13"/>
      <c r="AA4" s="13"/>
      <c r="AB4" s="13"/>
      <c r="AC4" s="13"/>
      <c r="AD4" s="13"/>
      <c r="AE4" s="13"/>
      <c r="AF4" s="13"/>
      <c r="AG4" s="13"/>
      <c r="AH4" s="13"/>
      <c r="AI4" s="13"/>
      <c r="AJ4" s="13"/>
      <c r="AK4" s="13"/>
      <c r="AL4" s="13"/>
      <c r="AM4" s="1"/>
      <c r="AN4" s="1"/>
      <c r="AO4" s="1"/>
      <c r="AP4" s="1"/>
      <c r="AQ4" s="1"/>
      <c r="AR4" s="1"/>
      <c r="AS4" s="1"/>
      <c r="AT4" s="1"/>
      <c r="AU4" s="1"/>
      <c r="AV4" s="1"/>
      <c r="AW4" s="1"/>
      <c r="AX4" s="1"/>
      <c r="AY4" s="1"/>
      <c r="AZ4" s="1"/>
      <c r="BA4" s="1"/>
    </row>
    <row r="5" spans="1:53" ht="15.75">
      <c r="A5" s="1"/>
      <c r="B5" s="11" t="s">
        <v>18</v>
      </c>
      <c r="C5" s="168" t="s">
        <v>25</v>
      </c>
      <c r="D5" s="168"/>
      <c r="E5" s="168"/>
      <c r="F5" s="168"/>
      <c r="G5" s="169"/>
      <c r="H5" s="28"/>
      <c r="I5" s="29"/>
      <c r="J5" s="29"/>
      <c r="K5" s="30"/>
      <c r="L5" s="13"/>
      <c r="M5" s="1"/>
      <c r="N5" s="1"/>
      <c r="O5" s="1"/>
      <c r="P5" s="1"/>
      <c r="Q5" s="1"/>
      <c r="R5" s="1"/>
      <c r="S5" s="1"/>
      <c r="T5" s="18"/>
      <c r="U5" s="18"/>
      <c r="V5" s="1"/>
      <c r="W5" s="13"/>
      <c r="X5" s="1"/>
      <c r="Y5" s="1"/>
      <c r="Z5" s="1"/>
      <c r="AA5" s="13"/>
      <c r="AB5" s="13"/>
      <c r="AC5" s="13"/>
      <c r="AD5" s="13"/>
      <c r="AE5" s="13"/>
      <c r="AF5" s="13"/>
      <c r="AG5" s="13"/>
      <c r="AH5" s="13"/>
      <c r="AI5" s="13"/>
      <c r="AJ5" s="13"/>
      <c r="AK5" s="13"/>
      <c r="AL5" s="13"/>
      <c r="AM5" s="1"/>
      <c r="AN5" s="1"/>
      <c r="AO5" s="1"/>
      <c r="AP5" s="1"/>
      <c r="AQ5" s="1"/>
      <c r="AR5" s="1"/>
      <c r="AS5" s="1"/>
      <c r="AT5" s="1"/>
      <c r="AU5" s="1"/>
      <c r="AV5" s="1"/>
      <c r="AW5" s="1"/>
      <c r="AX5" s="1"/>
      <c r="AY5" s="1"/>
      <c r="AZ5" s="1"/>
      <c r="BA5" s="1"/>
    </row>
    <row r="6" spans="1:53" ht="15">
      <c r="A6" s="1"/>
      <c r="B6" s="49"/>
      <c r="C6" s="168"/>
      <c r="D6" s="168"/>
      <c r="E6" s="168"/>
      <c r="F6" s="168"/>
      <c r="G6" s="169"/>
      <c r="H6" s="31"/>
      <c r="I6" s="27"/>
      <c r="J6" s="27"/>
      <c r="K6" s="32"/>
      <c r="L6" s="13"/>
      <c r="M6" s="1"/>
      <c r="N6" s="1"/>
      <c r="O6" s="1"/>
      <c r="P6" s="1"/>
      <c r="Q6" s="1"/>
      <c r="R6" s="1"/>
      <c r="S6" s="1"/>
      <c r="T6" s="1"/>
      <c r="U6" s="1"/>
      <c r="V6" s="1"/>
      <c r="W6" s="13"/>
      <c r="X6" s="1"/>
      <c r="Y6" s="1"/>
      <c r="Z6" s="1"/>
      <c r="AA6" s="13"/>
      <c r="AB6" s="13"/>
      <c r="AC6" s="13"/>
      <c r="AD6" s="13"/>
      <c r="AE6" s="13"/>
      <c r="AF6" s="13"/>
      <c r="AG6" s="13"/>
      <c r="AH6" s="13"/>
      <c r="AI6" s="13"/>
      <c r="AJ6" s="13"/>
      <c r="AK6" s="13"/>
      <c r="AL6" s="13"/>
      <c r="AM6" s="1"/>
      <c r="AN6" s="1"/>
      <c r="AO6" s="1"/>
      <c r="AP6" s="1"/>
      <c r="AQ6" s="1"/>
      <c r="AR6" s="1"/>
      <c r="AS6" s="1"/>
      <c r="AT6" s="1"/>
      <c r="AU6" s="1"/>
      <c r="AV6" s="1"/>
      <c r="AW6" s="1"/>
      <c r="AX6" s="1"/>
      <c r="AY6" s="1"/>
      <c r="AZ6" s="1"/>
      <c r="BA6" s="1"/>
    </row>
    <row r="7" spans="1:53" ht="18.75">
      <c r="A7" s="1"/>
      <c r="B7" s="45"/>
      <c r="C7" s="21"/>
      <c r="D7" s="1"/>
      <c r="E7" s="17"/>
      <c r="F7" s="15"/>
      <c r="G7" s="15"/>
      <c r="H7" s="31"/>
      <c r="I7" s="27"/>
      <c r="J7" s="27"/>
      <c r="K7" s="32"/>
      <c r="L7" s="13"/>
      <c r="M7" s="1"/>
      <c r="N7" s="1"/>
      <c r="O7" s="1"/>
      <c r="P7" s="1"/>
      <c r="Q7" s="1"/>
      <c r="R7" s="1"/>
      <c r="S7" s="1"/>
      <c r="T7" s="1"/>
      <c r="U7" s="1"/>
      <c r="V7" s="1"/>
      <c r="W7" s="13"/>
      <c r="X7" s="1"/>
      <c r="Y7" s="1"/>
      <c r="Z7" s="1"/>
      <c r="AA7" s="13"/>
      <c r="AB7" s="13"/>
      <c r="AC7" s="13"/>
      <c r="AD7" s="13"/>
      <c r="AE7" s="13"/>
      <c r="AF7" s="13"/>
      <c r="AG7" s="13"/>
      <c r="AH7" s="13"/>
      <c r="AI7" s="13"/>
      <c r="AJ7" s="13"/>
      <c r="AK7" s="13"/>
      <c r="AL7" s="13"/>
      <c r="AM7" s="1"/>
      <c r="AN7" s="1"/>
      <c r="AO7" s="1"/>
      <c r="AP7" s="1"/>
      <c r="AQ7" s="1"/>
      <c r="AR7" s="1"/>
      <c r="AS7" s="1"/>
      <c r="AT7" s="1"/>
      <c r="AU7" s="1"/>
      <c r="AV7" s="1"/>
      <c r="AW7" s="1"/>
      <c r="AX7" s="1"/>
      <c r="AY7" s="1"/>
      <c r="AZ7" s="1"/>
      <c r="BA7" s="1"/>
    </row>
    <row r="8" spans="1:53" ht="15.75" customHeight="1" thickBot="1">
      <c r="A8" s="1"/>
      <c r="B8" s="11" t="s">
        <v>16</v>
      </c>
      <c r="C8" s="44"/>
      <c r="D8" s="44"/>
      <c r="E8" s="179">
        <v>6</v>
      </c>
      <c r="F8" s="180"/>
      <c r="G8" s="1"/>
      <c r="H8" s="33"/>
      <c r="I8" s="34"/>
      <c r="J8" s="34"/>
      <c r="K8" s="35"/>
      <c r="L8" s="13"/>
      <c r="M8" s="1"/>
      <c r="N8" s="1"/>
      <c r="O8" s="1"/>
      <c r="P8" s="1"/>
      <c r="Q8" s="1"/>
      <c r="R8" s="1"/>
      <c r="S8" s="1"/>
      <c r="T8" s="13"/>
      <c r="U8" s="13"/>
      <c r="V8" s="1"/>
      <c r="W8" s="13"/>
      <c r="X8" s="13"/>
      <c r="Y8" s="13"/>
      <c r="Z8" s="13"/>
      <c r="AA8" s="13"/>
      <c r="AB8" s="13"/>
      <c r="AC8" s="13"/>
      <c r="AD8" s="13"/>
      <c r="AE8" s="13"/>
      <c r="AF8" s="13"/>
      <c r="AG8" s="13"/>
      <c r="AH8" s="13"/>
      <c r="AI8" s="13"/>
      <c r="AJ8" s="13"/>
      <c r="AK8" s="13"/>
      <c r="AL8" s="13"/>
      <c r="AM8" s="1"/>
      <c r="AN8" s="1"/>
      <c r="AO8" s="1"/>
      <c r="AP8" s="1"/>
      <c r="AQ8" s="1"/>
      <c r="AR8" s="1"/>
      <c r="AS8" s="1"/>
      <c r="AT8" s="1"/>
      <c r="AU8" s="1"/>
      <c r="AV8" s="1"/>
      <c r="AW8" s="1"/>
      <c r="AX8" s="1"/>
      <c r="AY8" s="1"/>
      <c r="AZ8" s="1"/>
      <c r="BA8" s="1"/>
    </row>
    <row r="9" spans="1:53" ht="15" customHeight="1">
      <c r="A9" s="1"/>
      <c r="B9" s="11" t="s">
        <v>26</v>
      </c>
      <c r="C9" s="48"/>
      <c r="D9" s="48"/>
      <c r="E9" s="181"/>
      <c r="F9" s="182"/>
      <c r="G9" s="1"/>
      <c r="H9" s="41"/>
      <c r="I9" s="41"/>
      <c r="J9" s="41"/>
      <c r="K9" s="41"/>
      <c r="L9" s="13"/>
      <c r="M9" s="1"/>
      <c r="N9" s="1"/>
      <c r="O9" s="1"/>
      <c r="P9" s="1"/>
      <c r="Q9" s="1"/>
      <c r="R9" s="1"/>
      <c r="S9" s="1"/>
      <c r="T9" s="13"/>
      <c r="U9" s="13"/>
      <c r="V9" s="1"/>
      <c r="W9" s="13"/>
      <c r="X9" s="13"/>
      <c r="Y9" s="13"/>
      <c r="Z9" s="13"/>
      <c r="AA9" s="13"/>
      <c r="AB9" s="13"/>
      <c r="AC9" s="13"/>
      <c r="AD9" s="13"/>
      <c r="AE9" s="13"/>
      <c r="AF9" s="13"/>
      <c r="AG9" s="13"/>
      <c r="AH9" s="13"/>
      <c r="AI9" s="13"/>
      <c r="AJ9" s="13"/>
      <c r="AK9" s="13"/>
      <c r="AL9" s="13"/>
      <c r="AM9" s="1"/>
      <c r="AN9" s="1"/>
      <c r="AO9" s="1"/>
      <c r="AP9" s="1"/>
      <c r="AQ9" s="1"/>
      <c r="AR9" s="1"/>
      <c r="AS9" s="1"/>
      <c r="AT9" s="1"/>
      <c r="AU9" s="1"/>
      <c r="AV9" s="1"/>
      <c r="AW9" s="1"/>
      <c r="AX9" s="1"/>
      <c r="AY9" s="1"/>
      <c r="AZ9" s="1"/>
      <c r="BA9" s="1"/>
    </row>
    <row r="10" spans="1:53" ht="15.75" customHeight="1">
      <c r="A10" s="13"/>
      <c r="B10" s="47"/>
      <c r="C10" s="47"/>
      <c r="D10" s="47"/>
      <c r="E10" s="47"/>
      <c r="F10" s="47"/>
      <c r="G10" s="47"/>
      <c r="H10" s="47"/>
      <c r="I10" s="47"/>
      <c r="J10" s="47"/>
      <c r="K10" s="47"/>
      <c r="L10" s="13"/>
      <c r="M10" s="1"/>
      <c r="N10" s="1"/>
      <c r="O10" s="1"/>
      <c r="P10" s="1"/>
      <c r="Q10" s="1"/>
      <c r="R10" s="1"/>
      <c r="S10" s="1"/>
      <c r="T10" s="13"/>
      <c r="U10" s="13"/>
      <c r="V10" s="1"/>
      <c r="W10" s="13"/>
      <c r="X10" s="13"/>
      <c r="Y10" s="13"/>
      <c r="Z10" s="13"/>
      <c r="AA10" s="13"/>
      <c r="AB10" s="13"/>
      <c r="AC10" s="13"/>
      <c r="AD10" s="13"/>
      <c r="AE10" s="13"/>
      <c r="AF10" s="13"/>
      <c r="AG10" s="13"/>
      <c r="AH10" s="13"/>
      <c r="AI10" s="13"/>
      <c r="AJ10" s="13"/>
      <c r="AK10" s="13"/>
      <c r="AL10" s="13"/>
      <c r="AM10" s="1"/>
      <c r="AN10" s="1"/>
      <c r="AO10" s="1"/>
      <c r="AP10" s="1"/>
      <c r="AQ10" s="1"/>
      <c r="AR10" s="1"/>
      <c r="AS10" s="1"/>
      <c r="AT10" s="1"/>
      <c r="AU10" s="1"/>
      <c r="AV10" s="1"/>
      <c r="AW10" s="1"/>
      <c r="AX10" s="1"/>
      <c r="AY10" s="1"/>
      <c r="AZ10" s="1"/>
      <c r="BA10" s="1"/>
    </row>
    <row r="11" spans="1:53" ht="15.75" customHeight="1">
      <c r="A11" s="13"/>
      <c r="B11" s="170" t="s">
        <v>29</v>
      </c>
      <c r="C11" s="171"/>
      <c r="D11" s="171"/>
      <c r="E11" s="171"/>
      <c r="F11" s="171"/>
      <c r="G11" s="171"/>
      <c r="H11" s="171"/>
      <c r="I11" s="171"/>
      <c r="J11" s="171"/>
      <c r="K11" s="172"/>
      <c r="L11" s="13"/>
      <c r="M11" s="1"/>
      <c r="N11" s="1"/>
      <c r="O11" s="1"/>
      <c r="P11" s="1"/>
      <c r="Q11" s="1"/>
      <c r="R11" s="1"/>
      <c r="S11" s="1"/>
      <c r="T11" s="13"/>
      <c r="U11" s="13"/>
      <c r="V11" s="1"/>
      <c r="W11" s="13"/>
      <c r="X11" s="13"/>
      <c r="Y11" s="13"/>
      <c r="Z11" s="13"/>
      <c r="AA11" s="13"/>
      <c r="AB11" s="13"/>
      <c r="AC11" s="13"/>
      <c r="AD11" s="13"/>
      <c r="AE11" s="13"/>
      <c r="AF11" s="13"/>
      <c r="AG11" s="13"/>
      <c r="AH11" s="13"/>
      <c r="AI11" s="13"/>
      <c r="AJ11" s="13"/>
      <c r="AK11" s="13"/>
      <c r="AL11" s="13"/>
      <c r="AM11" s="1"/>
      <c r="AN11" s="1"/>
      <c r="AO11" s="1"/>
      <c r="AP11" s="1"/>
      <c r="AQ11" s="1"/>
      <c r="AR11" s="1"/>
      <c r="AS11" s="1"/>
      <c r="AT11" s="1"/>
      <c r="AU11" s="1"/>
      <c r="AV11" s="1"/>
      <c r="AW11" s="1"/>
      <c r="AX11" s="1"/>
      <c r="AY11" s="1"/>
      <c r="AZ11" s="1"/>
      <c r="BA11" s="1"/>
    </row>
    <row r="12" spans="1:53" ht="15.75" customHeight="1">
      <c r="A12" s="13"/>
      <c r="B12" s="173"/>
      <c r="C12" s="174"/>
      <c r="D12" s="174"/>
      <c r="E12" s="174"/>
      <c r="F12" s="174"/>
      <c r="G12" s="174"/>
      <c r="H12" s="174"/>
      <c r="I12" s="174"/>
      <c r="J12" s="174"/>
      <c r="K12" s="175"/>
      <c r="L12" s="1"/>
      <c r="M12" s="1"/>
      <c r="N12" s="1"/>
      <c r="O12" s="1"/>
      <c r="P12" s="1"/>
      <c r="Q12" s="1"/>
      <c r="R12" s="1"/>
      <c r="S12" s="1"/>
      <c r="T12" s="13"/>
      <c r="U12" s="13"/>
      <c r="V12" s="13"/>
      <c r="W12" s="13"/>
      <c r="X12" s="13"/>
      <c r="Y12" s="13"/>
      <c r="Z12" s="13"/>
      <c r="AA12" s="13"/>
      <c r="AB12" s="13"/>
      <c r="AC12" s="13"/>
      <c r="AD12" s="13"/>
      <c r="AE12" s="13"/>
      <c r="AF12" s="13"/>
      <c r="AG12" s="13"/>
      <c r="AH12" s="13"/>
      <c r="AI12" s="13"/>
      <c r="AJ12" s="13"/>
      <c r="AK12" s="13"/>
      <c r="AL12" s="13"/>
      <c r="AM12" s="1"/>
      <c r="AN12" s="1"/>
      <c r="AO12" s="1"/>
      <c r="AP12" s="1"/>
      <c r="AQ12" s="1"/>
      <c r="AR12" s="1"/>
      <c r="AS12" s="1"/>
      <c r="AT12" s="1"/>
      <c r="AU12" s="1"/>
      <c r="AV12" s="1"/>
      <c r="AW12" s="1"/>
      <c r="AX12" s="1"/>
      <c r="AY12" s="1"/>
      <c r="AZ12" s="1"/>
      <c r="BA12" s="1"/>
    </row>
    <row r="13" spans="1:53" ht="15" customHeight="1">
      <c r="A13" s="13"/>
      <c r="B13" s="176"/>
      <c r="C13" s="177"/>
      <c r="D13" s="177"/>
      <c r="E13" s="177"/>
      <c r="F13" s="177"/>
      <c r="G13" s="177"/>
      <c r="H13" s="177"/>
      <c r="I13" s="177"/>
      <c r="J13" s="177"/>
      <c r="K13" s="178"/>
      <c r="L13" s="1"/>
      <c r="M13" s="1"/>
      <c r="N13" s="1"/>
      <c r="O13" s="1"/>
      <c r="P13" s="1"/>
      <c r="Q13" s="1"/>
      <c r="R13" s="1"/>
      <c r="S13" s="1"/>
      <c r="T13" s="13"/>
      <c r="U13" s="13"/>
      <c r="V13" s="13"/>
      <c r="W13" s="13"/>
      <c r="X13" s="13"/>
      <c r="Y13" s="13"/>
      <c r="Z13" s="13"/>
      <c r="AA13" s="13"/>
      <c r="AB13" s="13"/>
      <c r="AC13" s="13"/>
      <c r="AD13" s="13"/>
      <c r="AE13" s="13"/>
      <c r="AF13" s="13"/>
      <c r="AG13" s="13"/>
      <c r="AH13" s="13"/>
      <c r="AI13" s="13"/>
      <c r="AJ13" s="13"/>
      <c r="AK13" s="13"/>
      <c r="AL13" s="13"/>
      <c r="AM13" s="1"/>
      <c r="AN13" s="1"/>
      <c r="AO13" s="1"/>
      <c r="AP13" s="1"/>
      <c r="AQ13" s="1"/>
      <c r="AR13" s="1"/>
      <c r="AS13" s="1"/>
      <c r="AT13" s="1"/>
      <c r="AU13" s="1"/>
      <c r="AV13" s="1"/>
      <c r="AW13" s="1"/>
      <c r="AX13" s="1"/>
      <c r="AY13" s="1"/>
      <c r="AZ13" s="1"/>
      <c r="BA13" s="1"/>
    </row>
    <row r="14" spans="1:45" ht="15">
      <c r="A14" s="16"/>
      <c r="B14" s="42"/>
      <c r="C14" s="42"/>
      <c r="D14" s="42"/>
      <c r="E14" s="42"/>
      <c r="F14" s="42"/>
      <c r="G14" s="21"/>
      <c r="H14" s="21"/>
      <c r="I14" s="21"/>
      <c r="J14" s="21"/>
      <c r="K14" s="21"/>
      <c r="L14" s="1"/>
      <c r="M14" s="1"/>
      <c r="N14" s="1"/>
      <c r="O14" s="1"/>
      <c r="P14" s="1"/>
      <c r="Q14" s="1"/>
      <c r="R14" s="1"/>
      <c r="S14" s="1"/>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
    </row>
    <row r="15" spans="1:45" ht="15" customHeight="1">
      <c r="A15" s="16"/>
      <c r="B15" s="153" t="s">
        <v>17</v>
      </c>
      <c r="C15" s="154"/>
      <c r="D15" s="154"/>
      <c r="E15" s="154"/>
      <c r="F15" s="154"/>
      <c r="G15" s="154"/>
      <c r="H15" s="154"/>
      <c r="I15" s="154"/>
      <c r="J15" s="154"/>
      <c r="K15" s="155"/>
      <c r="L15" s="15"/>
      <c r="M15" s="17"/>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
    </row>
    <row r="16" spans="1:45" ht="15">
      <c r="A16" s="16"/>
      <c r="B16" s="156"/>
      <c r="C16" s="157"/>
      <c r="D16" s="157"/>
      <c r="E16" s="157"/>
      <c r="F16" s="157"/>
      <c r="G16" s="157"/>
      <c r="H16" s="157"/>
      <c r="I16" s="157"/>
      <c r="J16" s="157"/>
      <c r="K16" s="158"/>
      <c r="L16" s="15"/>
      <c r="M16" s="17"/>
      <c r="N16" s="15"/>
      <c r="O16" s="15"/>
      <c r="P16" s="15"/>
      <c r="Q16" s="15"/>
      <c r="R16" s="15"/>
      <c r="S16" s="15"/>
      <c r="T16" s="15"/>
      <c r="U16" s="15"/>
      <c r="V16" s="15"/>
      <c r="W16" s="15"/>
      <c r="X16" s="15"/>
      <c r="Y16" s="15"/>
      <c r="Z16" s="15"/>
      <c r="AA16" s="15"/>
      <c r="AB16" s="15"/>
      <c r="AC16" s="1"/>
      <c r="AD16" s="1"/>
      <c r="AE16" s="1"/>
      <c r="AF16" s="1"/>
      <c r="AG16" s="15"/>
      <c r="AH16" s="15"/>
      <c r="AI16" s="15"/>
      <c r="AJ16" s="15"/>
      <c r="AK16" s="15"/>
      <c r="AL16" s="15"/>
      <c r="AM16" s="15"/>
      <c r="AN16" s="15"/>
      <c r="AO16" s="15"/>
      <c r="AP16" s="15"/>
      <c r="AQ16" s="15"/>
      <c r="AR16" s="15"/>
      <c r="AS16" s="1"/>
    </row>
    <row r="17" spans="1:45" ht="15">
      <c r="A17" s="16"/>
      <c r="B17" s="156"/>
      <c r="C17" s="157"/>
      <c r="D17" s="157"/>
      <c r="E17" s="157"/>
      <c r="F17" s="157"/>
      <c r="G17" s="157"/>
      <c r="H17" s="157"/>
      <c r="I17" s="157"/>
      <c r="J17" s="157"/>
      <c r="K17" s="158"/>
      <c r="L17" s="15"/>
      <c r="M17" s="17"/>
      <c r="N17" s="15"/>
      <c r="O17" s="15"/>
      <c r="P17" s="15"/>
      <c r="Q17" s="15"/>
      <c r="R17" s="15"/>
      <c r="S17" s="15"/>
      <c r="T17" s="15"/>
      <c r="U17" s="15"/>
      <c r="V17" s="15"/>
      <c r="W17" s="15"/>
      <c r="X17" s="15"/>
      <c r="Y17" s="15"/>
      <c r="Z17" s="15"/>
      <c r="AA17" s="15"/>
      <c r="AB17" s="15"/>
      <c r="AC17" s="1"/>
      <c r="AD17" s="1"/>
      <c r="AE17" s="1"/>
      <c r="AF17" s="1"/>
      <c r="AG17" s="15"/>
      <c r="AH17" s="15"/>
      <c r="AI17" s="15"/>
      <c r="AJ17" s="15"/>
      <c r="AK17" s="15"/>
      <c r="AL17" s="15"/>
      <c r="AM17" s="15"/>
      <c r="AN17" s="15"/>
      <c r="AO17" s="15"/>
      <c r="AP17" s="15"/>
      <c r="AQ17" s="15"/>
      <c r="AR17" s="15"/>
      <c r="AS17" s="1"/>
    </row>
    <row r="18" spans="1:45" ht="15">
      <c r="A18" s="14"/>
      <c r="B18" s="156"/>
      <c r="C18" s="157"/>
      <c r="D18" s="157"/>
      <c r="E18" s="157"/>
      <c r="F18" s="157"/>
      <c r="G18" s="157"/>
      <c r="H18" s="157"/>
      <c r="I18" s="157"/>
      <c r="J18" s="157"/>
      <c r="K18" s="158"/>
      <c r="L18" s="15"/>
      <c r="M18" s="17"/>
      <c r="N18" s="15"/>
      <c r="O18" s="15"/>
      <c r="P18" s="15"/>
      <c r="Q18" s="15"/>
      <c r="R18" s="15"/>
      <c r="S18" s="15"/>
      <c r="T18" s="15"/>
      <c r="U18" s="15"/>
      <c r="V18" s="15"/>
      <c r="W18" s="15"/>
      <c r="X18" s="15"/>
      <c r="Y18" s="15"/>
      <c r="Z18" s="15"/>
      <c r="AA18" s="15"/>
      <c r="AB18" s="15"/>
      <c r="AC18" s="1"/>
      <c r="AD18" s="1"/>
      <c r="AE18" s="1"/>
      <c r="AF18" s="1"/>
      <c r="AG18" s="15"/>
      <c r="AH18" s="15"/>
      <c r="AI18" s="15"/>
      <c r="AJ18" s="15"/>
      <c r="AK18" s="15"/>
      <c r="AL18" s="15"/>
      <c r="AM18" s="15"/>
      <c r="AN18" s="15"/>
      <c r="AO18" s="15"/>
      <c r="AP18" s="15"/>
      <c r="AQ18" s="15"/>
      <c r="AR18" s="15"/>
      <c r="AS18" s="1"/>
    </row>
    <row r="19" spans="1:45" ht="15">
      <c r="A19" s="14"/>
      <c r="B19" s="156"/>
      <c r="C19" s="157"/>
      <c r="D19" s="157"/>
      <c r="E19" s="157"/>
      <c r="F19" s="157"/>
      <c r="G19" s="157"/>
      <c r="H19" s="157"/>
      <c r="I19" s="157"/>
      <c r="J19" s="157"/>
      <c r="K19" s="158"/>
      <c r="L19" s="15"/>
      <c r="M19" s="17"/>
      <c r="N19" s="15"/>
      <c r="O19" s="15"/>
      <c r="P19" s="15"/>
      <c r="Q19" s="15"/>
      <c r="R19" s="15"/>
      <c r="S19" s="15"/>
      <c r="T19" s="15"/>
      <c r="U19" s="15"/>
      <c r="V19" s="15"/>
      <c r="W19" s="15"/>
      <c r="X19" s="15"/>
      <c r="Y19" s="15"/>
      <c r="Z19" s="15"/>
      <c r="AA19" s="15"/>
      <c r="AB19" s="15"/>
      <c r="AC19" s="1"/>
      <c r="AD19" s="1"/>
      <c r="AE19" s="1"/>
      <c r="AF19" s="1"/>
      <c r="AG19" s="15"/>
      <c r="AH19" s="15"/>
      <c r="AI19" s="15"/>
      <c r="AJ19" s="15"/>
      <c r="AK19" s="15"/>
      <c r="AL19" s="15"/>
      <c r="AM19" s="15"/>
      <c r="AN19" s="15"/>
      <c r="AO19" s="15"/>
      <c r="AP19" s="15"/>
      <c r="AQ19" s="15"/>
      <c r="AR19" s="15"/>
      <c r="AS19" s="1"/>
    </row>
    <row r="20" spans="1:45" ht="15">
      <c r="A20" s="14"/>
      <c r="B20" s="159"/>
      <c r="C20" s="160"/>
      <c r="D20" s="160"/>
      <c r="E20" s="160"/>
      <c r="F20" s="160"/>
      <c r="G20" s="160"/>
      <c r="H20" s="160"/>
      <c r="I20" s="160"/>
      <c r="J20" s="160"/>
      <c r="K20" s="161"/>
      <c r="L20" s="15"/>
      <c r="M20" s="17"/>
      <c r="N20" s="15"/>
      <c r="O20" s="15"/>
      <c r="P20" s="15"/>
      <c r="Q20" s="15"/>
      <c r="R20" s="15"/>
      <c r="S20" s="15"/>
      <c r="T20" s="15"/>
      <c r="U20" s="15"/>
      <c r="V20" s="15"/>
      <c r="W20" s="15"/>
      <c r="X20" s="15"/>
      <c r="Y20" s="15"/>
      <c r="Z20" s="15"/>
      <c r="AA20" s="15"/>
      <c r="AB20" s="15"/>
      <c r="AC20" s="1"/>
      <c r="AD20" s="1"/>
      <c r="AE20" s="1"/>
      <c r="AF20" s="1"/>
      <c r="AG20" s="15"/>
      <c r="AH20" s="15"/>
      <c r="AI20" s="15"/>
      <c r="AJ20" s="15"/>
      <c r="AK20" s="15"/>
      <c r="AL20" s="15"/>
      <c r="AM20" s="15"/>
      <c r="AN20" s="15"/>
      <c r="AO20" s="15"/>
      <c r="AP20" s="15"/>
      <c r="AQ20" s="15"/>
      <c r="AR20" s="15"/>
      <c r="AS20" s="1"/>
    </row>
    <row r="21" spans="1:45" ht="15">
      <c r="A21" s="14"/>
      <c r="B21" s="21"/>
      <c r="C21" s="21"/>
      <c r="D21" s="21"/>
      <c r="E21" s="21"/>
      <c r="F21" s="21"/>
      <c r="G21" s="21"/>
      <c r="H21" s="1"/>
      <c r="I21" s="17"/>
      <c r="J21" s="15"/>
      <c r="K21" s="15"/>
      <c r="L21" s="15"/>
      <c r="M21" s="17"/>
      <c r="N21" s="15"/>
      <c r="O21" s="15"/>
      <c r="P21" s="15"/>
      <c r="Q21" s="15"/>
      <c r="R21" s="15"/>
      <c r="S21" s="15"/>
      <c r="T21" s="15"/>
      <c r="U21" s="15"/>
      <c r="V21" s="15"/>
      <c r="W21" s="15"/>
      <c r="X21" s="15"/>
      <c r="Y21" s="15"/>
      <c r="Z21" s="15"/>
      <c r="AA21" s="15"/>
      <c r="AB21" s="15"/>
      <c r="AC21" s="1"/>
      <c r="AD21" s="1"/>
      <c r="AE21" s="1"/>
      <c r="AF21" s="1"/>
      <c r="AG21" s="15"/>
      <c r="AH21" s="15"/>
      <c r="AI21" s="15"/>
      <c r="AJ21" s="15"/>
      <c r="AK21" s="15"/>
      <c r="AL21" s="15"/>
      <c r="AM21" s="15"/>
      <c r="AN21" s="15"/>
      <c r="AO21" s="15"/>
      <c r="AP21" s="15"/>
      <c r="AQ21" s="15"/>
      <c r="AR21" s="15"/>
      <c r="AS21" s="1"/>
    </row>
    <row r="22" spans="1:45" ht="15.75" thickBot="1">
      <c r="A22" s="14"/>
      <c r="B22" s="52" t="s">
        <v>2</v>
      </c>
      <c r="C22" s="52" t="s">
        <v>27</v>
      </c>
      <c r="D22" s="53" t="s">
        <v>28</v>
      </c>
      <c r="E22" s="84" t="s">
        <v>51</v>
      </c>
      <c r="F22" s="15"/>
      <c r="G22" s="15"/>
      <c r="H22" s="15"/>
      <c r="I22" s="15"/>
      <c r="J22" s="15"/>
      <c r="K22" s="15"/>
      <c r="L22" s="15"/>
      <c r="M22" s="17"/>
      <c r="N22" s="15"/>
      <c r="O22" s="15"/>
      <c r="P22" s="15"/>
      <c r="Q22" s="15"/>
      <c r="R22" s="15"/>
      <c r="S22" s="15"/>
      <c r="T22" s="15"/>
      <c r="U22" s="15"/>
      <c r="V22" s="15"/>
      <c r="W22" s="15"/>
      <c r="X22" s="15"/>
      <c r="Y22" s="15"/>
      <c r="Z22" s="15"/>
      <c r="AA22" s="15"/>
      <c r="AB22" s="15"/>
      <c r="AC22" s="1"/>
      <c r="AD22" s="1"/>
      <c r="AE22" s="1"/>
      <c r="AF22" s="1"/>
      <c r="AG22" s="15"/>
      <c r="AH22" s="15"/>
      <c r="AI22" s="15"/>
      <c r="AJ22" s="15"/>
      <c r="AK22" s="15"/>
      <c r="AL22" s="15"/>
      <c r="AM22" s="15"/>
      <c r="AN22" s="15"/>
      <c r="AO22" s="15"/>
      <c r="AP22" s="15"/>
      <c r="AQ22" s="15"/>
      <c r="AR22" s="15"/>
      <c r="AS22" s="1"/>
    </row>
    <row r="23" spans="1:45" ht="15">
      <c r="A23" s="14"/>
      <c r="B23" s="23">
        <v>0.5</v>
      </c>
      <c r="C23" s="26">
        <f aca="true" t="shared" si="0" ref="C23:C50">1000/(B23+10)</f>
        <v>95.23809523809524</v>
      </c>
      <c r="D23" s="25">
        <f aca="true" t="shared" si="1" ref="D23:D50">IF((M$2&gt;0.2*$B23),((M$2-0.2*$B23)^2/(M$2+0.8*$B23))/M$2,0)*100</f>
        <v>90.65104166666667</v>
      </c>
      <c r="E23" s="83">
        <f>LN(D23)</f>
        <v>4.5070174282177575</v>
      </c>
      <c r="F23" s="183" t="s">
        <v>20</v>
      </c>
      <c r="G23" s="184"/>
      <c r="H23" s="183" t="s">
        <v>14</v>
      </c>
      <c r="I23" s="184"/>
      <c r="J23" s="13"/>
      <c r="K23" s="13"/>
      <c r="L23" s="13"/>
      <c r="M23" s="17"/>
      <c r="N23" s="15"/>
      <c r="O23" s="15"/>
      <c r="P23" s="15"/>
      <c r="Q23" s="15"/>
      <c r="R23" s="15"/>
      <c r="S23" s="15"/>
      <c r="T23" s="15"/>
      <c r="U23" s="15"/>
      <c r="V23" s="15"/>
      <c r="W23" s="15"/>
      <c r="X23" s="15"/>
      <c r="Y23" s="15"/>
      <c r="Z23" s="15"/>
      <c r="AA23" s="15"/>
      <c r="AB23" s="15"/>
      <c r="AC23" s="1"/>
      <c r="AD23" s="1"/>
      <c r="AE23" s="1"/>
      <c r="AF23" s="1"/>
      <c r="AG23" s="15"/>
      <c r="AH23" s="15"/>
      <c r="AI23" s="15"/>
      <c r="AJ23" s="15"/>
      <c r="AK23" s="15"/>
      <c r="AL23" s="15"/>
      <c r="AM23" s="15"/>
      <c r="AN23" s="15"/>
      <c r="AO23" s="15"/>
      <c r="AP23" s="15"/>
      <c r="AQ23" s="15"/>
      <c r="AR23" s="15"/>
      <c r="AS23" s="1"/>
    </row>
    <row r="24" spans="1:45" ht="15">
      <c r="A24" s="14"/>
      <c r="B24" s="23">
        <v>0.8</v>
      </c>
      <c r="C24" s="26">
        <f t="shared" si="0"/>
        <v>92.59259259259258</v>
      </c>
      <c r="D24" s="25">
        <f t="shared" si="1"/>
        <v>85.60642570281122</v>
      </c>
      <c r="E24" s="83">
        <f aca="true" t="shared" si="2" ref="E24:E50">LN(D24)</f>
        <v>4.449760346951965</v>
      </c>
      <c r="F24" s="151" t="s">
        <v>21</v>
      </c>
      <c r="G24" s="152"/>
      <c r="H24" s="151" t="s">
        <v>15</v>
      </c>
      <c r="I24" s="152"/>
      <c r="J24" s="13"/>
      <c r="K24" s="13"/>
      <c r="L24" s="13"/>
      <c r="M24" s="17"/>
      <c r="N24" s="15"/>
      <c r="O24" s="15"/>
      <c r="P24" s="15"/>
      <c r="Q24" s="15"/>
      <c r="R24" s="15"/>
      <c r="S24" s="15"/>
      <c r="T24" s="15"/>
      <c r="U24" s="15"/>
      <c r="V24" s="15"/>
      <c r="W24" s="15"/>
      <c r="X24" s="15"/>
      <c r="Y24" s="15"/>
      <c r="Z24" s="15"/>
      <c r="AA24" s="15"/>
      <c r="AB24" s="15"/>
      <c r="AC24" s="1"/>
      <c r="AD24" s="1"/>
      <c r="AE24" s="1"/>
      <c r="AF24" s="1"/>
      <c r="AG24" s="15"/>
      <c r="AH24" s="15"/>
      <c r="AI24" s="15"/>
      <c r="AJ24" s="15"/>
      <c r="AK24" s="15"/>
      <c r="AL24" s="15"/>
      <c r="AM24" s="15"/>
      <c r="AN24" s="15"/>
      <c r="AO24" s="15"/>
      <c r="AP24" s="15"/>
      <c r="AQ24" s="15"/>
      <c r="AR24" s="15"/>
      <c r="AS24" s="1"/>
    </row>
    <row r="25" spans="1:45" ht="15">
      <c r="A25" s="14"/>
      <c r="B25" s="23">
        <v>1</v>
      </c>
      <c r="C25" s="26">
        <f t="shared" si="0"/>
        <v>90.9090909090909</v>
      </c>
      <c r="D25" s="25">
        <f t="shared" si="1"/>
        <v>82.45098039215686</v>
      </c>
      <c r="E25" s="83">
        <f t="shared" si="2"/>
        <v>4.412203939682723</v>
      </c>
      <c r="F25" s="1"/>
      <c r="G25" s="1"/>
      <c r="H25" s="1"/>
      <c r="I25" s="1"/>
      <c r="J25" s="1"/>
      <c r="K25" s="13"/>
      <c r="L25" s="13"/>
      <c r="M25" s="17"/>
      <c r="N25" s="15"/>
      <c r="O25" s="15"/>
      <c r="P25" s="15"/>
      <c r="Q25" s="15"/>
      <c r="R25" s="15"/>
      <c r="S25" s="15"/>
      <c r="T25" s="15"/>
      <c r="U25" s="15"/>
      <c r="V25" s="15"/>
      <c r="W25" s="15"/>
      <c r="X25" s="15"/>
      <c r="Y25" s="15"/>
      <c r="Z25" s="15"/>
      <c r="AA25" s="15"/>
      <c r="AB25" s="15"/>
      <c r="AC25" s="1"/>
      <c r="AD25" s="1"/>
      <c r="AE25" s="1"/>
      <c r="AF25" s="1"/>
      <c r="AG25" s="15"/>
      <c r="AH25" s="15"/>
      <c r="AI25" s="15"/>
      <c r="AJ25" s="15"/>
      <c r="AK25" s="15"/>
      <c r="AL25" s="15"/>
      <c r="AM25" s="15"/>
      <c r="AN25" s="15"/>
      <c r="AO25" s="15"/>
      <c r="AP25" s="15"/>
      <c r="AQ25" s="15"/>
      <c r="AR25" s="15"/>
      <c r="AS25" s="1"/>
    </row>
    <row r="26" spans="1:45" ht="15" customHeight="1">
      <c r="A26" s="14"/>
      <c r="B26" s="23">
        <v>1.2</v>
      </c>
      <c r="C26" s="26">
        <f t="shared" si="0"/>
        <v>89.28571428571429</v>
      </c>
      <c r="D26" s="25">
        <f t="shared" si="1"/>
        <v>79.44827586206897</v>
      </c>
      <c r="E26" s="83">
        <f t="shared" si="2"/>
        <v>4.375106191829308</v>
      </c>
      <c r="F26" s="50" t="s">
        <v>12</v>
      </c>
      <c r="G26" s="18"/>
      <c r="H26" s="1"/>
      <c r="I26" s="13"/>
      <c r="J26" s="1"/>
      <c r="K26" s="1"/>
      <c r="L26" s="1"/>
      <c r="M26" s="17"/>
      <c r="N26" s="15"/>
      <c r="O26" s="15"/>
      <c r="P26" s="15"/>
      <c r="Q26" s="15"/>
      <c r="R26" s="15"/>
      <c r="S26" s="15"/>
      <c r="T26" s="15"/>
      <c r="U26" s="15"/>
      <c r="V26" s="15"/>
      <c r="W26" s="15"/>
      <c r="X26" s="15"/>
      <c r="Y26" s="15"/>
      <c r="Z26" s="15"/>
      <c r="AA26" s="15"/>
      <c r="AB26" s="15"/>
      <c r="AC26" s="1"/>
      <c r="AD26" s="1"/>
      <c r="AE26" s="1"/>
      <c r="AF26" s="1"/>
      <c r="AG26" s="15"/>
      <c r="AH26" s="15"/>
      <c r="AI26" s="15"/>
      <c r="AJ26" s="15"/>
      <c r="AK26" s="15"/>
      <c r="AL26" s="15"/>
      <c r="AM26" s="15"/>
      <c r="AN26" s="15"/>
      <c r="AO26" s="15"/>
      <c r="AP26" s="15"/>
      <c r="AQ26" s="15"/>
      <c r="AR26" s="15"/>
      <c r="AS26" s="1"/>
    </row>
    <row r="27" spans="1:45" ht="15">
      <c r="A27" s="14"/>
      <c r="B27" s="24">
        <v>1.5</v>
      </c>
      <c r="C27" s="26">
        <f t="shared" si="0"/>
        <v>86.95652173913044</v>
      </c>
      <c r="D27" s="25">
        <f t="shared" si="1"/>
        <v>75.20833333333333</v>
      </c>
      <c r="E27" s="83">
        <f t="shared" si="2"/>
        <v>4.320262040419036</v>
      </c>
      <c r="F27" s="1"/>
      <c r="G27" s="1"/>
      <c r="H27" s="1"/>
      <c r="I27" s="13"/>
      <c r="J27" s="1"/>
      <c r="K27" s="1"/>
      <c r="L27" s="1"/>
      <c r="M27" s="17"/>
      <c r="N27" s="15"/>
      <c r="O27" s="15"/>
      <c r="P27" s="15"/>
      <c r="Q27" s="15"/>
      <c r="R27" s="15"/>
      <c r="S27" s="15"/>
      <c r="T27" s="15"/>
      <c r="U27" s="15"/>
      <c r="V27" s="15"/>
      <c r="W27" s="15"/>
      <c r="X27" s="15"/>
      <c r="Y27" s="15"/>
      <c r="Z27" s="15"/>
      <c r="AA27" s="15"/>
      <c r="AB27" s="15"/>
      <c r="AC27" s="1"/>
      <c r="AD27" s="1"/>
      <c r="AE27" s="1"/>
      <c r="AF27" s="1"/>
      <c r="AG27" s="15"/>
      <c r="AH27" s="15"/>
      <c r="AI27" s="15"/>
      <c r="AJ27" s="15"/>
      <c r="AK27" s="15"/>
      <c r="AL27" s="15"/>
      <c r="AM27" s="15"/>
      <c r="AN27" s="15"/>
      <c r="AO27" s="15"/>
      <c r="AP27" s="15"/>
      <c r="AQ27" s="15"/>
      <c r="AR27" s="15"/>
      <c r="AS27" s="1"/>
    </row>
    <row r="28" spans="1:45" ht="15">
      <c r="A28" s="14"/>
      <c r="B28" s="24">
        <v>2</v>
      </c>
      <c r="C28" s="26">
        <f t="shared" si="0"/>
        <v>83.33333333333333</v>
      </c>
      <c r="D28" s="25">
        <f t="shared" si="1"/>
        <v>68.7719298245614</v>
      </c>
      <c r="E28" s="83">
        <f t="shared" si="2"/>
        <v>4.230795664949958</v>
      </c>
      <c r="F28" s="13" t="s">
        <v>4</v>
      </c>
      <c r="G28" s="13"/>
      <c r="H28" s="1"/>
      <c r="I28" s="13" t="s">
        <v>22</v>
      </c>
      <c r="J28" s="13"/>
      <c r="K28" s="13"/>
      <c r="L28" s="13" t="s">
        <v>6</v>
      </c>
      <c r="M28" s="17"/>
      <c r="N28" s="15"/>
      <c r="O28" s="15"/>
      <c r="P28" s="15"/>
      <c r="Q28" s="15"/>
      <c r="R28" s="15"/>
      <c r="S28" s="15"/>
      <c r="T28" s="15"/>
      <c r="U28" s="15"/>
      <c r="V28" s="15"/>
      <c r="W28" s="15"/>
      <c r="X28" s="15"/>
      <c r="Y28" s="15"/>
      <c r="Z28" s="15"/>
      <c r="AA28" s="15"/>
      <c r="AB28" s="15"/>
      <c r="AC28" s="1"/>
      <c r="AD28" s="1"/>
      <c r="AE28" s="1"/>
      <c r="AF28" s="1"/>
      <c r="AG28" s="15"/>
      <c r="AH28" s="15"/>
      <c r="AI28" s="15"/>
      <c r="AJ28" s="15"/>
      <c r="AK28" s="15"/>
      <c r="AL28" s="15"/>
      <c r="AM28" s="15"/>
      <c r="AN28" s="15"/>
      <c r="AO28" s="15"/>
      <c r="AP28" s="15"/>
      <c r="AQ28" s="15"/>
      <c r="AR28" s="15"/>
      <c r="AS28" s="1"/>
    </row>
    <row r="29" spans="1:45" ht="15">
      <c r="A29" s="14"/>
      <c r="B29" s="24">
        <v>2.5</v>
      </c>
      <c r="C29" s="26">
        <f t="shared" si="0"/>
        <v>80</v>
      </c>
      <c r="D29" s="25">
        <f t="shared" si="1"/>
        <v>63.020833333333336</v>
      </c>
      <c r="E29" s="83">
        <f t="shared" si="2"/>
        <v>4.143465359557051</v>
      </c>
      <c r="F29" s="13" t="s">
        <v>5</v>
      </c>
      <c r="G29" s="13"/>
      <c r="H29" s="1"/>
      <c r="I29" s="13" t="s">
        <v>23</v>
      </c>
      <c r="J29" s="13"/>
      <c r="K29" s="13"/>
      <c r="L29" s="13"/>
      <c r="M29" s="17"/>
      <c r="N29" s="15"/>
      <c r="O29" s="15"/>
      <c r="P29" s="15"/>
      <c r="Q29" s="15"/>
      <c r="R29" s="15"/>
      <c r="S29" s="15"/>
      <c r="T29" s="15"/>
      <c r="U29" s="15"/>
      <c r="V29" s="15"/>
      <c r="W29" s="15"/>
      <c r="X29" s="15"/>
      <c r="Y29" s="15"/>
      <c r="Z29" s="15"/>
      <c r="AA29" s="15"/>
      <c r="AB29" s="15"/>
      <c r="AC29" s="1"/>
      <c r="AD29" s="1"/>
      <c r="AE29" s="1"/>
      <c r="AF29" s="1"/>
      <c r="AG29" s="15"/>
      <c r="AH29" s="15"/>
      <c r="AI29" s="15"/>
      <c r="AJ29" s="15"/>
      <c r="AK29" s="15"/>
      <c r="AL29" s="15"/>
      <c r="AM29" s="15"/>
      <c r="AN29" s="15"/>
      <c r="AO29" s="15"/>
      <c r="AP29" s="15"/>
      <c r="AQ29" s="15"/>
      <c r="AR29" s="15"/>
      <c r="AS29" s="1"/>
    </row>
    <row r="30" spans="1:45" ht="15">
      <c r="A30" s="14"/>
      <c r="B30" s="24">
        <v>3</v>
      </c>
      <c r="C30" s="26">
        <f t="shared" si="0"/>
        <v>76.92307692307692</v>
      </c>
      <c r="D30" s="25">
        <f t="shared" si="1"/>
        <v>57.85714285714286</v>
      </c>
      <c r="E30" s="83">
        <f t="shared" si="2"/>
        <v>4.057976918051226</v>
      </c>
      <c r="F30" s="13" t="s">
        <v>1</v>
      </c>
      <c r="G30" s="13"/>
      <c r="H30" s="1"/>
      <c r="I30" s="13" t="s">
        <v>24</v>
      </c>
      <c r="J30" s="13"/>
      <c r="K30" s="13"/>
      <c r="L30" s="13"/>
      <c r="M30" s="17"/>
      <c r="N30" s="15"/>
      <c r="O30" s="15"/>
      <c r="P30" s="15"/>
      <c r="Q30" s="15"/>
      <c r="R30" s="15"/>
      <c r="S30" s="15"/>
      <c r="T30" s="15"/>
      <c r="U30" s="15"/>
      <c r="V30" s="15"/>
      <c r="W30" s="15"/>
      <c r="X30" s="15"/>
      <c r="Y30" s="15"/>
      <c r="Z30" s="15"/>
      <c r="AA30" s="15"/>
      <c r="AB30" s="15"/>
      <c r="AC30" s="1"/>
      <c r="AD30" s="1"/>
      <c r="AE30" s="1"/>
      <c r="AF30" s="1"/>
      <c r="AG30" s="15"/>
      <c r="AH30" s="15"/>
      <c r="AI30" s="15"/>
      <c r="AJ30" s="15"/>
      <c r="AK30" s="15"/>
      <c r="AL30" s="15"/>
      <c r="AM30" s="15"/>
      <c r="AN30" s="15"/>
      <c r="AO30" s="15"/>
      <c r="AP30" s="15"/>
      <c r="AQ30" s="15"/>
      <c r="AR30" s="15"/>
      <c r="AS30" s="1"/>
    </row>
    <row r="31" spans="1:45" ht="15">
      <c r="A31" s="14"/>
      <c r="B31" s="24">
        <v>3.5</v>
      </c>
      <c r="C31" s="26">
        <f t="shared" si="0"/>
        <v>74.07407407407408</v>
      </c>
      <c r="D31" s="25">
        <f t="shared" si="1"/>
        <v>53.20075757575757</v>
      </c>
      <c r="E31" s="83">
        <f t="shared" si="2"/>
        <v>3.9740726363920276</v>
      </c>
      <c r="F31" s="13"/>
      <c r="G31" s="13"/>
      <c r="H31" s="1"/>
      <c r="I31" s="13"/>
      <c r="J31" s="13"/>
      <c r="K31" s="13"/>
      <c r="L31" s="13"/>
      <c r="M31" s="17"/>
      <c r="N31" s="15"/>
      <c r="O31" s="15"/>
      <c r="P31" s="15"/>
      <c r="Q31" s="15"/>
      <c r="R31" s="15"/>
      <c r="S31" s="15"/>
      <c r="T31" s="15"/>
      <c r="U31" s="15"/>
      <c r="V31" s="15"/>
      <c r="W31" s="15"/>
      <c r="X31" s="15"/>
      <c r="Y31" s="15"/>
      <c r="Z31" s="15"/>
      <c r="AA31" s="15"/>
      <c r="AB31" s="15"/>
      <c r="AC31" s="1"/>
      <c r="AD31" s="1"/>
      <c r="AE31" s="1"/>
      <c r="AF31" s="1"/>
      <c r="AG31" s="15"/>
      <c r="AH31" s="15"/>
      <c r="AI31" s="15"/>
      <c r="AJ31" s="15"/>
      <c r="AK31" s="15"/>
      <c r="AL31" s="15"/>
      <c r="AM31" s="15"/>
      <c r="AN31" s="15"/>
      <c r="AO31" s="15"/>
      <c r="AP31" s="15"/>
      <c r="AQ31" s="15"/>
      <c r="AR31" s="15"/>
      <c r="AS31" s="1"/>
    </row>
    <row r="32" spans="1:45" ht="15">
      <c r="A32" s="14"/>
      <c r="B32" s="24">
        <v>4</v>
      </c>
      <c r="C32" s="26">
        <f t="shared" si="0"/>
        <v>71.42857142857143</v>
      </c>
      <c r="D32" s="25">
        <f t="shared" si="1"/>
        <v>48.98550724637682</v>
      </c>
      <c r="E32" s="83">
        <f t="shared" si="2"/>
        <v>3.891524483879805</v>
      </c>
      <c r="F32" s="50" t="s">
        <v>13</v>
      </c>
      <c r="G32" s="13"/>
      <c r="H32" s="1"/>
      <c r="I32" s="13"/>
      <c r="J32" s="13"/>
      <c r="K32" s="13"/>
      <c r="L32" s="13"/>
      <c r="M32" s="17"/>
      <c r="N32" s="15"/>
      <c r="O32" s="15"/>
      <c r="P32" s="15"/>
      <c r="Q32" s="15"/>
      <c r="R32" s="15"/>
      <c r="S32" s="15"/>
      <c r="T32" s="15"/>
      <c r="U32" s="15"/>
      <c r="V32" s="15"/>
      <c r="W32" s="15"/>
      <c r="X32" s="15"/>
      <c r="Y32" s="15"/>
      <c r="Z32" s="15"/>
      <c r="AA32" s="15"/>
      <c r="AB32" s="15"/>
      <c r="AC32" s="1"/>
      <c r="AD32" s="1"/>
      <c r="AE32" s="1"/>
      <c r="AF32" s="1"/>
      <c r="AG32" s="15"/>
      <c r="AH32" s="15"/>
      <c r="AI32" s="15"/>
      <c r="AJ32" s="15"/>
      <c r="AK32" s="15"/>
      <c r="AL32" s="15"/>
      <c r="AM32" s="15"/>
      <c r="AN32" s="15"/>
      <c r="AO32" s="15"/>
      <c r="AP32" s="15"/>
      <c r="AQ32" s="15"/>
      <c r="AR32" s="15"/>
      <c r="AS32" s="1"/>
    </row>
    <row r="33" spans="1:45" ht="15">
      <c r="A33" s="14"/>
      <c r="B33" s="24">
        <v>4.5</v>
      </c>
      <c r="C33" s="26">
        <f t="shared" si="0"/>
        <v>68.96551724137932</v>
      </c>
      <c r="D33" s="25">
        <f t="shared" si="1"/>
        <v>45.15625</v>
      </c>
      <c r="E33" s="83">
        <f t="shared" si="2"/>
        <v>3.810128697746806</v>
      </c>
      <c r="F33" s="13"/>
      <c r="G33" s="13"/>
      <c r="H33" s="13"/>
      <c r="I33" s="13"/>
      <c r="J33" s="13"/>
      <c r="K33" s="13"/>
      <c r="L33" s="1"/>
      <c r="M33" s="17"/>
      <c r="N33" s="15"/>
      <c r="O33" s="15"/>
      <c r="P33" s="15"/>
      <c r="Q33" s="15"/>
      <c r="R33" s="15"/>
      <c r="S33" s="15"/>
      <c r="T33" s="15"/>
      <c r="U33" s="15"/>
      <c r="V33" s="15"/>
      <c r="W33" s="15"/>
      <c r="X33" s="15"/>
      <c r="Y33" s="15"/>
      <c r="Z33" s="15"/>
      <c r="AA33" s="15"/>
      <c r="AB33" s="15"/>
      <c r="AC33" s="1"/>
      <c r="AD33" s="1"/>
      <c r="AE33" s="1"/>
      <c r="AF33" s="1"/>
      <c r="AG33" s="15"/>
      <c r="AH33" s="15"/>
      <c r="AI33" s="15"/>
      <c r="AJ33" s="15"/>
      <c r="AK33" s="15"/>
      <c r="AL33" s="15"/>
      <c r="AM33" s="15"/>
      <c r="AN33" s="15"/>
      <c r="AO33" s="15"/>
      <c r="AP33" s="15"/>
      <c r="AQ33" s="15"/>
      <c r="AR33" s="15"/>
      <c r="AS33" s="1"/>
    </row>
    <row r="34" spans="1:45" ht="15">
      <c r="A34" s="14"/>
      <c r="B34" s="24">
        <v>5</v>
      </c>
      <c r="C34" s="26">
        <f t="shared" si="0"/>
        <v>66.66666666666667</v>
      </c>
      <c r="D34" s="25">
        <f t="shared" si="1"/>
        <v>41.66666666666667</v>
      </c>
      <c r="E34" s="83">
        <f t="shared" si="2"/>
        <v>3.7297014486341915</v>
      </c>
      <c r="F34" s="13" t="s">
        <v>3</v>
      </c>
      <c r="G34" s="13"/>
      <c r="H34" s="13"/>
      <c r="I34" s="13"/>
      <c r="J34" s="13" t="s">
        <v>7</v>
      </c>
      <c r="K34" s="13"/>
      <c r="L34" s="19"/>
      <c r="M34" s="17"/>
      <c r="N34" s="15"/>
      <c r="O34" s="15"/>
      <c r="P34" s="15"/>
      <c r="Q34" s="15"/>
      <c r="R34" s="15"/>
      <c r="S34" s="15"/>
      <c r="T34" s="15"/>
      <c r="U34" s="15"/>
      <c r="V34" s="15"/>
      <c r="W34" s="15"/>
      <c r="X34" s="15"/>
      <c r="Y34" s="15"/>
      <c r="Z34" s="15"/>
      <c r="AA34" s="15"/>
      <c r="AB34" s="15"/>
      <c r="AC34" s="1"/>
      <c r="AD34" s="1"/>
      <c r="AE34" s="1"/>
      <c r="AF34" s="1"/>
      <c r="AG34" s="15"/>
      <c r="AH34" s="15"/>
      <c r="AI34" s="15"/>
      <c r="AJ34" s="15"/>
      <c r="AK34" s="15"/>
      <c r="AL34" s="15"/>
      <c r="AM34" s="15"/>
      <c r="AN34" s="15"/>
      <c r="AO34" s="15"/>
      <c r="AP34" s="15"/>
      <c r="AQ34" s="15"/>
      <c r="AR34" s="15"/>
      <c r="AS34" s="1"/>
    </row>
    <row r="35" spans="1:45" ht="15">
      <c r="A35" s="14"/>
      <c r="B35" s="24">
        <v>5.5</v>
      </c>
      <c r="C35" s="26">
        <f t="shared" si="0"/>
        <v>64.51612903225806</v>
      </c>
      <c r="D35" s="25">
        <f t="shared" si="1"/>
        <v>38.47756410256411</v>
      </c>
      <c r="E35" s="83">
        <f t="shared" si="2"/>
        <v>3.6500753208458714</v>
      </c>
      <c r="F35" s="13" t="s">
        <v>0</v>
      </c>
      <c r="G35" s="13"/>
      <c r="H35" s="13"/>
      <c r="I35" s="13"/>
      <c r="J35" s="13" t="s">
        <v>19</v>
      </c>
      <c r="K35" s="13"/>
      <c r="L35" s="15"/>
      <c r="M35" s="17"/>
      <c r="N35" s="15"/>
      <c r="O35" s="15"/>
      <c r="P35" s="15"/>
      <c r="Q35" s="15"/>
      <c r="R35" s="15"/>
      <c r="S35" s="15"/>
      <c r="T35" s="15"/>
      <c r="U35" s="15"/>
      <c r="V35" s="15"/>
      <c r="W35" s="15"/>
      <c r="X35" s="15"/>
      <c r="Y35" s="15"/>
      <c r="Z35" s="15"/>
      <c r="AA35" s="15"/>
      <c r="AB35" s="15"/>
      <c r="AC35" s="1"/>
      <c r="AD35" s="1"/>
      <c r="AE35" s="1"/>
      <c r="AF35" s="1"/>
      <c r="AG35" s="15"/>
      <c r="AH35" s="15"/>
      <c r="AI35" s="15"/>
      <c r="AJ35" s="15"/>
      <c r="AK35" s="15"/>
      <c r="AL35" s="15"/>
      <c r="AM35" s="15"/>
      <c r="AN35" s="15"/>
      <c r="AO35" s="15"/>
      <c r="AP35" s="15"/>
      <c r="AQ35" s="15"/>
      <c r="AR35" s="15"/>
      <c r="AS35" s="1"/>
    </row>
    <row r="36" spans="1:45" ht="15">
      <c r="A36" s="14"/>
      <c r="B36" s="24">
        <v>6</v>
      </c>
      <c r="C36" s="26">
        <f t="shared" si="0"/>
        <v>62.5</v>
      </c>
      <c r="D36" s="25">
        <f t="shared" si="1"/>
        <v>35.55555555555556</v>
      </c>
      <c r="E36" s="83">
        <f t="shared" si="2"/>
        <v>3.571096418457553</v>
      </c>
      <c r="F36" s="1"/>
      <c r="G36" s="1"/>
      <c r="H36" s="1"/>
      <c r="I36" s="17"/>
      <c r="J36" s="15"/>
      <c r="K36" s="15"/>
      <c r="L36" s="15"/>
      <c r="M36" s="17"/>
      <c r="N36" s="15"/>
      <c r="O36" s="15"/>
      <c r="P36" s="15"/>
      <c r="Q36" s="15"/>
      <c r="R36" s="15"/>
      <c r="S36" s="15"/>
      <c r="T36" s="15"/>
      <c r="U36" s="15"/>
      <c r="V36" s="15"/>
      <c r="W36" s="15"/>
      <c r="X36" s="15"/>
      <c r="Y36" s="15"/>
      <c r="Z36" s="15"/>
      <c r="AA36" s="15"/>
      <c r="AB36" s="15"/>
      <c r="AC36" s="1"/>
      <c r="AD36" s="1"/>
      <c r="AE36" s="1"/>
      <c r="AF36" s="1"/>
      <c r="AG36" s="15"/>
      <c r="AH36" s="15"/>
      <c r="AI36" s="15"/>
      <c r="AJ36" s="15"/>
      <c r="AK36" s="15"/>
      <c r="AL36" s="15"/>
      <c r="AM36" s="15"/>
      <c r="AN36" s="15"/>
      <c r="AO36" s="15"/>
      <c r="AP36" s="15"/>
      <c r="AQ36" s="15"/>
      <c r="AR36" s="15"/>
      <c r="AS36" s="1"/>
    </row>
    <row r="37" spans="1:45" ht="15">
      <c r="A37" s="14"/>
      <c r="B37" s="24">
        <v>6.5</v>
      </c>
      <c r="C37" s="26">
        <f t="shared" si="0"/>
        <v>60.60606060606061</v>
      </c>
      <c r="D37" s="25">
        <f t="shared" si="1"/>
        <v>32.87202380952382</v>
      </c>
      <c r="E37" s="83">
        <f t="shared" si="2"/>
        <v>3.4926219558910137</v>
      </c>
      <c r="F37" s="1"/>
      <c r="G37" s="1"/>
      <c r="H37" s="1"/>
      <c r="I37" s="17"/>
      <c r="J37" s="15"/>
      <c r="K37" s="15"/>
      <c r="L37" s="15"/>
      <c r="M37" s="17"/>
      <c r="N37" s="15"/>
      <c r="O37" s="15"/>
      <c r="P37" s="15"/>
      <c r="Q37" s="15"/>
      <c r="R37" s="15"/>
      <c r="S37" s="15"/>
      <c r="T37" s="15"/>
      <c r="U37" s="15"/>
      <c r="V37" s="15"/>
      <c r="W37" s="15"/>
      <c r="X37" s="15"/>
      <c r="Y37" s="15"/>
      <c r="Z37" s="15"/>
      <c r="AA37" s="15"/>
      <c r="AB37" s="15"/>
      <c r="AC37" s="1"/>
      <c r="AD37" s="1"/>
      <c r="AE37" s="1"/>
      <c r="AF37" s="1"/>
      <c r="AG37" s="15"/>
      <c r="AH37" s="15"/>
      <c r="AI37" s="15"/>
      <c r="AJ37" s="15"/>
      <c r="AK37" s="15"/>
      <c r="AL37" s="15"/>
      <c r="AM37" s="15"/>
      <c r="AN37" s="15"/>
      <c r="AO37" s="15"/>
      <c r="AP37" s="15"/>
      <c r="AQ37" s="15"/>
      <c r="AR37" s="15"/>
      <c r="AS37" s="1"/>
    </row>
    <row r="38" spans="1:45" ht="15">
      <c r="A38" s="14"/>
      <c r="B38" s="24">
        <v>7</v>
      </c>
      <c r="C38" s="26">
        <f t="shared" si="0"/>
        <v>58.8235294117647</v>
      </c>
      <c r="D38" s="25">
        <f t="shared" si="1"/>
        <v>30.402298850574706</v>
      </c>
      <c r="E38" s="83">
        <f t="shared" si="2"/>
        <v>3.4145182256378157</v>
      </c>
      <c r="F38" s="1"/>
      <c r="G38" s="1"/>
      <c r="H38" s="1"/>
      <c r="I38" s="17"/>
      <c r="J38" s="15"/>
      <c r="K38" s="15"/>
      <c r="L38" s="15"/>
      <c r="M38" s="17"/>
      <c r="N38" s="15"/>
      <c r="O38" s="15"/>
      <c r="P38" s="15"/>
      <c r="Q38" s="15"/>
      <c r="R38" s="15"/>
      <c r="S38" s="15"/>
      <c r="T38" s="15"/>
      <c r="U38" s="15"/>
      <c r="V38" s="15"/>
      <c r="W38" s="15"/>
      <c r="X38" s="15"/>
      <c r="Y38" s="15"/>
      <c r="Z38" s="15"/>
      <c r="AA38" s="15"/>
      <c r="AB38" s="15"/>
      <c r="AC38" s="1"/>
      <c r="AD38" s="1"/>
      <c r="AE38" s="1"/>
      <c r="AF38" s="1"/>
      <c r="AG38" s="15"/>
      <c r="AH38" s="15"/>
      <c r="AI38" s="15"/>
      <c r="AJ38" s="15"/>
      <c r="AK38" s="15"/>
      <c r="AL38" s="15"/>
      <c r="AM38" s="15"/>
      <c r="AN38" s="15"/>
      <c r="AO38" s="15"/>
      <c r="AP38" s="15"/>
      <c r="AQ38" s="15"/>
      <c r="AR38" s="15"/>
      <c r="AS38" s="1"/>
    </row>
    <row r="39" spans="1:45" ht="15">
      <c r="A39" s="14"/>
      <c r="B39" s="24">
        <v>7.5</v>
      </c>
      <c r="C39" s="26">
        <f t="shared" si="0"/>
        <v>57.142857142857146</v>
      </c>
      <c r="D39" s="25">
        <f t="shared" si="1"/>
        <v>28.125</v>
      </c>
      <c r="E39" s="83">
        <f t="shared" si="2"/>
        <v>3.3366588605245844</v>
      </c>
      <c r="F39" s="1"/>
      <c r="G39" s="1"/>
      <c r="H39" s="1"/>
      <c r="I39" s="17"/>
      <c r="J39" s="15"/>
      <c r="K39" s="15"/>
      <c r="L39" s="15"/>
      <c r="M39" s="17"/>
      <c r="N39" s="15"/>
      <c r="O39" s="15"/>
      <c r="P39" s="15"/>
      <c r="Q39" s="15"/>
      <c r="R39" s="15"/>
      <c r="S39" s="15"/>
      <c r="T39" s="15"/>
      <c r="U39" s="15"/>
      <c r="V39" s="15"/>
      <c r="W39" s="15"/>
      <c r="X39" s="15"/>
      <c r="Y39" s="15"/>
      <c r="Z39" s="15"/>
      <c r="AA39" s="15"/>
      <c r="AB39" s="15"/>
      <c r="AC39" s="1"/>
      <c r="AD39" s="1"/>
      <c r="AE39" s="1"/>
      <c r="AF39" s="1"/>
      <c r="AG39" s="15"/>
      <c r="AH39" s="15"/>
      <c r="AI39" s="15"/>
      <c r="AJ39" s="15"/>
      <c r="AK39" s="15"/>
      <c r="AL39" s="15"/>
      <c r="AM39" s="15"/>
      <c r="AN39" s="15"/>
      <c r="AO39" s="15"/>
      <c r="AP39" s="15"/>
      <c r="AQ39" s="15"/>
      <c r="AR39" s="15"/>
      <c r="AS39" s="1"/>
    </row>
    <row r="40" spans="1:53" ht="15">
      <c r="A40" s="1"/>
      <c r="B40" s="24">
        <v>8</v>
      </c>
      <c r="C40" s="26">
        <f t="shared" si="0"/>
        <v>55.55555555555556</v>
      </c>
      <c r="D40" s="25">
        <f t="shared" si="1"/>
        <v>26.021505376344088</v>
      </c>
      <c r="E40" s="83">
        <f t="shared" si="2"/>
        <v>3.2589233259974764</v>
      </c>
      <c r="F40" s="1"/>
      <c r="G40" s="1"/>
      <c r="H40" s="1"/>
      <c r="I40" s="1"/>
      <c r="J40" s="1"/>
      <c r="K40" s="1"/>
      <c r="L40" s="13"/>
      <c r="M40" s="1"/>
      <c r="N40" s="1"/>
      <c r="O40" s="1"/>
      <c r="P40" s="1"/>
      <c r="Q40" s="1"/>
      <c r="R40" s="1"/>
      <c r="S40" s="1"/>
      <c r="T40" s="1"/>
      <c r="U40" s="1"/>
      <c r="V40" s="1"/>
      <c r="W40" s="1"/>
      <c r="X40" s="1"/>
      <c r="Y40" s="1"/>
      <c r="Z40" s="1"/>
      <c r="AA40" s="1"/>
      <c r="AB40" s="1"/>
      <c r="AC40" s="1"/>
      <c r="AD40" s="1"/>
      <c r="AE40" s="1"/>
      <c r="AF40" s="1"/>
      <c r="AG40" s="13"/>
      <c r="AH40" s="13"/>
      <c r="AI40" s="13"/>
      <c r="AJ40" s="13"/>
      <c r="AK40" s="13"/>
      <c r="AL40" s="13"/>
      <c r="AM40" s="1"/>
      <c r="AN40" s="1"/>
      <c r="AO40" s="1"/>
      <c r="AP40" s="1"/>
      <c r="AQ40" s="1"/>
      <c r="AR40" s="1"/>
      <c r="AS40" s="1"/>
      <c r="AT40" s="1"/>
      <c r="AU40" s="1"/>
      <c r="AV40" s="1"/>
      <c r="AW40" s="1"/>
      <c r="AX40" s="1"/>
      <c r="AY40" s="1"/>
      <c r="AZ40" s="1"/>
      <c r="BA40" s="1"/>
    </row>
    <row r="41" spans="1:53" ht="15" customHeight="1">
      <c r="A41" s="1"/>
      <c r="B41" s="24">
        <v>8.5</v>
      </c>
      <c r="C41" s="26">
        <f t="shared" si="0"/>
        <v>54.054054054054056</v>
      </c>
      <c r="D41" s="25">
        <f t="shared" si="1"/>
        <v>24.07552083333333</v>
      </c>
      <c r="E41" s="83">
        <f t="shared" si="2"/>
        <v>3.1811955912334984</v>
      </c>
      <c r="F41" s="1"/>
      <c r="G41" s="1"/>
      <c r="H41" s="40"/>
      <c r="I41" s="40"/>
      <c r="J41" s="40"/>
      <c r="K41" s="40"/>
      <c r="L41" s="40"/>
      <c r="M41" s="40"/>
      <c r="N41" s="40"/>
      <c r="O41" s="40"/>
      <c r="P41" s="13"/>
      <c r="Q41" s="1"/>
      <c r="R41" s="1"/>
      <c r="S41" s="1"/>
      <c r="T41" s="1"/>
      <c r="U41" s="1"/>
      <c r="V41" s="1"/>
      <c r="W41" s="1"/>
      <c r="X41" s="1"/>
      <c r="Y41" s="1"/>
      <c r="Z41" s="1"/>
      <c r="AA41" s="1"/>
      <c r="AB41" s="1"/>
      <c r="AC41" s="1"/>
      <c r="AD41" s="1"/>
      <c r="AE41" s="1"/>
      <c r="AF41" s="1"/>
      <c r="AG41" s="13"/>
      <c r="AH41" s="13"/>
      <c r="AI41" s="13"/>
      <c r="AJ41" s="13"/>
      <c r="AK41" s="13"/>
      <c r="AL41" s="13"/>
      <c r="AM41" s="1"/>
      <c r="AN41" s="1"/>
      <c r="AO41" s="1"/>
      <c r="AP41" s="1"/>
      <c r="AQ41" s="1"/>
      <c r="AR41" s="1"/>
      <c r="AS41" s="1"/>
      <c r="AT41" s="1"/>
      <c r="AU41" s="1"/>
      <c r="AV41" s="1"/>
      <c r="AW41" s="1"/>
      <c r="AX41" s="1"/>
      <c r="AY41" s="1"/>
      <c r="AZ41" s="1"/>
      <c r="BA41" s="1"/>
    </row>
    <row r="42" spans="1:53" ht="15">
      <c r="A42" s="1"/>
      <c r="B42" s="24">
        <v>9</v>
      </c>
      <c r="C42" s="26">
        <f t="shared" si="0"/>
        <v>52.63157894736842</v>
      </c>
      <c r="D42" s="25">
        <f t="shared" si="1"/>
        <v>22.272727272727273</v>
      </c>
      <c r="E42" s="83">
        <f t="shared" si="2"/>
        <v>3.1033629377463563</v>
      </c>
      <c r="F42" s="1"/>
      <c r="G42" s="1"/>
      <c r="H42" s="40"/>
      <c r="I42" s="40"/>
      <c r="J42" s="40"/>
      <c r="K42" s="40"/>
      <c r="L42" s="40"/>
      <c r="M42" s="40"/>
      <c r="N42" s="40"/>
      <c r="O42" s="40"/>
      <c r="P42" s="13"/>
      <c r="Q42" s="1"/>
      <c r="R42" s="1"/>
      <c r="S42" s="1"/>
      <c r="T42" s="1"/>
      <c r="U42" s="1"/>
      <c r="V42" s="1"/>
      <c r="W42" s="1"/>
      <c r="X42" s="1"/>
      <c r="Y42" s="1"/>
      <c r="Z42" s="1"/>
      <c r="AA42" s="1"/>
      <c r="AB42" s="1"/>
      <c r="AC42" s="1"/>
      <c r="AD42" s="1"/>
      <c r="AE42" s="1"/>
      <c r="AF42" s="1"/>
      <c r="AG42" s="13"/>
      <c r="AH42" s="13"/>
      <c r="AI42" s="13"/>
      <c r="AJ42" s="13"/>
      <c r="AK42" s="13"/>
      <c r="AL42" s="13"/>
      <c r="AM42" s="1"/>
      <c r="AN42" s="1"/>
      <c r="AO42" s="1"/>
      <c r="AP42" s="1"/>
      <c r="AQ42" s="1"/>
      <c r="AR42" s="1"/>
      <c r="AS42" s="1"/>
      <c r="AT42" s="1"/>
      <c r="AU42" s="1"/>
      <c r="AV42" s="1"/>
      <c r="AW42" s="1"/>
      <c r="AX42" s="1"/>
      <c r="AY42" s="1"/>
      <c r="AZ42" s="1"/>
      <c r="BA42" s="1"/>
    </row>
    <row r="43" spans="1:53" ht="15">
      <c r="A43" s="1"/>
      <c r="B43" s="24">
        <v>10</v>
      </c>
      <c r="C43" s="26">
        <f t="shared" si="0"/>
        <v>50</v>
      </c>
      <c r="D43" s="25">
        <f t="shared" si="1"/>
        <v>19.047619047619047</v>
      </c>
      <c r="E43" s="83">
        <f t="shared" si="2"/>
        <v>2.946942109384559</v>
      </c>
      <c r="F43" s="1"/>
      <c r="G43" s="1"/>
      <c r="H43" s="40"/>
      <c r="I43" s="40"/>
      <c r="J43" s="40"/>
      <c r="K43" s="40"/>
      <c r="L43" s="40"/>
      <c r="M43" s="40"/>
      <c r="N43" s="40"/>
      <c r="O43" s="40"/>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row>
    <row r="44" spans="1:53" ht="15">
      <c r="A44" s="1"/>
      <c r="B44" s="24">
        <v>11</v>
      </c>
      <c r="C44" s="26">
        <f t="shared" si="0"/>
        <v>47.61904761904762</v>
      </c>
      <c r="D44" s="25">
        <f t="shared" si="1"/>
        <v>16.261261261261257</v>
      </c>
      <c r="E44" s="83">
        <f t="shared" si="2"/>
        <v>2.788785669454647</v>
      </c>
      <c r="F44" s="1"/>
      <c r="G44" s="1"/>
      <c r="H44" s="40"/>
      <c r="I44" s="40"/>
      <c r="J44" s="40"/>
      <c r="K44" s="40"/>
      <c r="L44" s="40"/>
      <c r="M44" s="40"/>
      <c r="N44" s="40"/>
      <c r="O44" s="40"/>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row>
    <row r="45" spans="1:53" ht="15">
      <c r="A45" s="1"/>
      <c r="B45" s="24">
        <v>12</v>
      </c>
      <c r="C45" s="26">
        <f t="shared" si="0"/>
        <v>45.45454545454545</v>
      </c>
      <c r="D45" s="25">
        <f t="shared" si="1"/>
        <v>13.846153846153841</v>
      </c>
      <c r="E45" s="83">
        <f t="shared" si="2"/>
        <v>2.6280074934286732</v>
      </c>
      <c r="F45" s="1"/>
      <c r="G45" s="1"/>
      <c r="H45" s="40"/>
      <c r="I45" s="40"/>
      <c r="J45" s="40"/>
      <c r="K45" s="40"/>
      <c r="L45" s="40"/>
      <c r="M45" s="40"/>
      <c r="N45" s="40"/>
      <c r="O45" s="40"/>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row>
    <row r="46" spans="1:53" ht="15">
      <c r="A46" s="1"/>
      <c r="B46" s="24">
        <v>13</v>
      </c>
      <c r="C46" s="26">
        <f t="shared" si="0"/>
        <v>43.47826086956522</v>
      </c>
      <c r="D46" s="25">
        <f t="shared" si="1"/>
        <v>11.747967479674797</v>
      </c>
      <c r="E46" s="83">
        <f t="shared" si="2"/>
        <v>2.463680245174115</v>
      </c>
      <c r="F46" s="1"/>
      <c r="G46" s="1"/>
      <c r="H46" s="20"/>
      <c r="I46" s="40"/>
      <c r="J46" s="40"/>
      <c r="K46" s="40"/>
      <c r="L46" s="40"/>
      <c r="M46" s="40"/>
      <c r="N46" s="40"/>
      <c r="O46" s="20"/>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row>
    <row r="47" spans="1:53" ht="15">
      <c r="A47" s="1"/>
      <c r="B47" s="24">
        <v>14</v>
      </c>
      <c r="C47" s="26">
        <f t="shared" si="0"/>
        <v>41.666666666666664</v>
      </c>
      <c r="D47" s="25">
        <f t="shared" si="1"/>
        <v>9.922480620155035</v>
      </c>
      <c r="E47" s="83">
        <f t="shared" si="2"/>
        <v>2.2948029525519904</v>
      </c>
      <c r="F47" s="1"/>
      <c r="G47" s="1"/>
      <c r="H47" s="20"/>
      <c r="I47" s="40"/>
      <c r="J47" s="40"/>
      <c r="K47" s="40"/>
      <c r="L47" s="40"/>
      <c r="M47" s="40"/>
      <c r="N47" s="40"/>
      <c r="O47" s="20"/>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row>
    <row r="48" spans="1:53" ht="15">
      <c r="A48" s="1"/>
      <c r="B48" s="24">
        <v>15</v>
      </c>
      <c r="C48" s="26">
        <f t="shared" si="0"/>
        <v>40</v>
      </c>
      <c r="D48" s="25">
        <f t="shared" si="1"/>
        <v>8.333333333333332</v>
      </c>
      <c r="E48" s="83">
        <f t="shared" si="2"/>
        <v>2.120263536200091</v>
      </c>
      <c r="F48" s="1"/>
      <c r="G48" s="1"/>
      <c r="H48" s="20"/>
      <c r="I48" s="40"/>
      <c r="J48" s="40"/>
      <c r="K48" s="40"/>
      <c r="L48" s="40"/>
      <c r="M48" s="40"/>
      <c r="N48" s="40"/>
      <c r="O48" s="20"/>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row>
    <row r="49" spans="1:53" ht="15">
      <c r="A49" s="1"/>
      <c r="B49" s="24">
        <v>17</v>
      </c>
      <c r="C49" s="26">
        <f t="shared" si="0"/>
        <v>37.03703703703704</v>
      </c>
      <c r="D49" s="25">
        <f t="shared" si="1"/>
        <v>5.748299319727889</v>
      </c>
      <c r="E49" s="83">
        <f t="shared" si="2"/>
        <v>1.748904040578437</v>
      </c>
      <c r="F49" s="1"/>
      <c r="G49" s="1"/>
      <c r="H49" s="1"/>
      <c r="I49" s="40"/>
      <c r="J49" s="40"/>
      <c r="K49" s="40"/>
      <c r="L49" s="40"/>
      <c r="M49" s="40"/>
      <c r="N49" s="40"/>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row>
    <row r="50" spans="1:53" ht="15">
      <c r="A50" s="1"/>
      <c r="B50" s="24">
        <v>19</v>
      </c>
      <c r="C50" s="26">
        <f t="shared" si="0"/>
        <v>34.48275862068966</v>
      </c>
      <c r="D50" s="25">
        <f t="shared" si="1"/>
        <v>3.805031446540879</v>
      </c>
      <c r="E50" s="83">
        <f t="shared" si="2"/>
        <v>1.3363242558106094</v>
      </c>
      <c r="F50" s="1"/>
      <c r="G50" s="1"/>
      <c r="H50" s="13"/>
      <c r="I50" s="40"/>
      <c r="J50" s="40"/>
      <c r="K50" s="40"/>
      <c r="L50" s="40"/>
      <c r="M50" s="40"/>
      <c r="N50" s="40"/>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row>
    <row r="51" spans="1:53" ht="15.75">
      <c r="A51" s="1"/>
      <c r="B51" s="46"/>
      <c r="C51" s="1"/>
      <c r="D51" s="1"/>
      <c r="E51" s="1"/>
      <c r="F51" s="1"/>
      <c r="G51" s="1"/>
      <c r="H51" s="13"/>
      <c r="I51" s="40"/>
      <c r="J51" s="40"/>
      <c r="K51" s="40"/>
      <c r="L51" s="40"/>
      <c r="M51" s="40"/>
      <c r="N51" s="40"/>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row>
    <row r="52" spans="1:53" ht="15.75">
      <c r="A52" s="1"/>
      <c r="B52" s="46"/>
      <c r="C52" s="1"/>
      <c r="D52" s="1"/>
      <c r="E52" s="1"/>
      <c r="F52" s="1"/>
      <c r="G52" s="1"/>
      <c r="H52" s="13"/>
      <c r="I52" s="40"/>
      <c r="J52" s="40"/>
      <c r="K52" s="40"/>
      <c r="L52" s="40"/>
      <c r="M52" s="40"/>
      <c r="N52" s="40"/>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row>
    <row r="53" spans="1:53" ht="15.75">
      <c r="A53" s="1"/>
      <c r="B53" s="46"/>
      <c r="C53" s="1"/>
      <c r="D53" s="1"/>
      <c r="E53" s="1"/>
      <c r="F53" s="1"/>
      <c r="G53" s="1"/>
      <c r="H53" s="1"/>
      <c r="I53" s="40"/>
      <c r="J53" s="40"/>
      <c r="K53" s="40"/>
      <c r="L53" s="40"/>
      <c r="M53" s="40"/>
      <c r="N53" s="40"/>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row>
    <row r="54" spans="1:53" ht="15.75">
      <c r="A54" s="1"/>
      <c r="B54" s="46"/>
      <c r="C54" s="13"/>
      <c r="D54" s="13"/>
      <c r="E54" s="13"/>
      <c r="F54" s="13"/>
      <c r="G54" s="13"/>
      <c r="H54" s="13"/>
      <c r="I54" s="40"/>
      <c r="J54" s="40"/>
      <c r="K54" s="40"/>
      <c r="L54" s="40"/>
      <c r="M54" s="40"/>
      <c r="N54" s="40"/>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row>
    <row r="55" spans="1:53" ht="15.75">
      <c r="A55" s="1"/>
      <c r="B55" s="46"/>
      <c r="C55" s="13"/>
      <c r="D55" s="13"/>
      <c r="E55" s="13"/>
      <c r="F55" s="13"/>
      <c r="G55" s="13"/>
      <c r="H55" s="13"/>
      <c r="I55" s="40"/>
      <c r="J55" s="40"/>
      <c r="K55" s="40"/>
      <c r="L55" s="40"/>
      <c r="M55" s="40"/>
      <c r="N55" s="40"/>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row>
    <row r="56" spans="1:53" ht="15">
      <c r="A56" s="1"/>
      <c r="B56" s="1"/>
      <c r="C56" s="13"/>
      <c r="D56" s="13"/>
      <c r="E56" s="13"/>
      <c r="F56" s="13"/>
      <c r="G56" s="13"/>
      <c r="H56" s="13"/>
      <c r="I56" s="40"/>
      <c r="J56" s="40"/>
      <c r="K56" s="40"/>
      <c r="L56" s="40"/>
      <c r="M56" s="40"/>
      <c r="N56" s="40"/>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row>
    <row r="57" spans="1:53" ht="1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row>
    <row r="58" spans="1:53" ht="1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row>
    <row r="59" spans="1:53" ht="1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row>
    <row r="60" spans="1:53" ht="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row>
    <row r="61" spans="1:53" ht="1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row>
    <row r="62" spans="1:53"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row>
    <row r="63" spans="1:53"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row>
    <row r="64" spans="1:53"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row>
    <row r="65" spans="1:53"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row>
    <row r="66" spans="1:53"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row>
    <row r="67" spans="1:53"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row>
    <row r="68" spans="1:53" ht="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row>
    <row r="69" spans="1:53"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row>
    <row r="70" spans="1:53"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row>
    <row r="71" spans="1:53"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row>
    <row r="72" spans="1:53"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row>
    <row r="73" spans="1:53"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row>
    <row r="74" spans="1:53"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row>
    <row r="75" spans="1:53"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row>
    <row r="76" spans="1:53"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row>
    <row r="77" spans="1:53"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row>
    <row r="78" spans="1:53"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row>
    <row r="79" spans="1:53"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row>
    <row r="80" spans="1:53"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row>
    <row r="81" spans="1:53"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row>
    <row r="82" spans="1:53"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row>
    <row r="83" spans="1:53"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row>
    <row r="84" spans="1:53"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row>
    <row r="85" spans="1:53"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row>
    <row r="86" spans="1:53"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row>
    <row r="87" spans="1:53"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row>
    <row r="88" spans="1:53"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row>
    <row r="89" spans="1:53"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row>
    <row r="90" spans="1:53"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row>
    <row r="91" spans="1:53"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row>
    <row r="92" spans="1:53"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row>
    <row r="93" spans="1:53"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row>
    <row r="94" spans="1:53"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row>
    <row r="95" spans="1:53"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row>
    <row r="96" spans="1:53"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row>
    <row r="97" spans="1:53"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row>
    <row r="98" spans="1:53"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row>
  </sheetData>
  <sheetProtection sheet="1"/>
  <mergeCells count="9">
    <mergeCell ref="H24:I24"/>
    <mergeCell ref="F24:G24"/>
    <mergeCell ref="B15:K20"/>
    <mergeCell ref="B2:K3"/>
    <mergeCell ref="C5:G6"/>
    <mergeCell ref="B11:K13"/>
    <mergeCell ref="E8:F9"/>
    <mergeCell ref="H23:I23"/>
    <mergeCell ref="F23:G23"/>
  </mergeCells>
  <dataValidations count="1">
    <dataValidation type="decimal" allowBlank="1" showInputMessage="1" showErrorMessage="1" errorTitle="ERROR" error="The rainfall amount must range between 4.0 and 15 inches" sqref="E8">
      <formula1>4</formula1>
      <formula2>15</formula2>
    </dataValidation>
  </dataValidations>
  <printOptions/>
  <pageMargins left="0.7" right="0.7" top="0.75" bottom="0.75" header="0.3" footer="0.3"/>
  <pageSetup horizontalDpi="300" verticalDpi="300" orientation="portrait" r:id="rId2"/>
  <legacyDrawing r:id="rId1"/>
</worksheet>
</file>

<file path=xl/worksheets/sheet3.xml><?xml version="1.0" encoding="utf-8"?>
<worksheet xmlns="http://schemas.openxmlformats.org/spreadsheetml/2006/main" xmlns:r="http://schemas.openxmlformats.org/officeDocument/2006/relationships">
  <sheetPr codeName="Sheet3"/>
  <dimension ref="A1:BL127"/>
  <sheetViews>
    <sheetView zoomScalePageLayoutView="0" workbookViewId="0" topLeftCell="A12">
      <selection activeCell="B40" sqref="B40:D40"/>
    </sheetView>
  </sheetViews>
  <sheetFormatPr defaultColWidth="9.140625" defaultRowHeight="15"/>
  <cols>
    <col min="1" max="1" width="3.7109375" style="0" customWidth="1"/>
    <col min="2" max="4" width="12.7109375" style="0" customWidth="1"/>
    <col min="5" max="5" width="10.7109375" style="0" customWidth="1"/>
    <col min="6" max="6" width="3.7109375" style="0" customWidth="1"/>
    <col min="7" max="12" width="8.7109375" style="0" customWidth="1"/>
  </cols>
  <sheetData>
    <row r="1" spans="1:64" ht="15" customHeight="1">
      <c r="A1" s="1"/>
      <c r="B1" s="223" t="s">
        <v>37</v>
      </c>
      <c r="C1" s="223"/>
      <c r="D1" s="223"/>
      <c r="E1" s="223"/>
      <c r="F1" s="223"/>
      <c r="G1" s="223"/>
      <c r="H1" s="223"/>
      <c r="I1" s="221">
        <f>Data!E8</f>
        <v>6</v>
      </c>
      <c r="J1" s="221"/>
      <c r="K1" s="221"/>
      <c r="L1" s="221"/>
      <c r="M1" s="221"/>
      <c r="N1" s="221"/>
      <c r="O1" s="1"/>
      <c r="P1" s="1"/>
      <c r="Q1" s="1"/>
      <c r="R1" s="1"/>
      <c r="S1" s="104"/>
      <c r="T1" s="104"/>
      <c r="U1" s="104"/>
      <c r="V1" s="104"/>
      <c r="W1" s="104"/>
      <c r="X1" s="104"/>
      <c r="Y1" s="104"/>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15.75" customHeight="1" thickBot="1">
      <c r="A2" s="1"/>
      <c r="B2" s="224"/>
      <c r="C2" s="224"/>
      <c r="D2" s="224"/>
      <c r="E2" s="224"/>
      <c r="F2" s="224"/>
      <c r="G2" s="224"/>
      <c r="H2" s="224"/>
      <c r="I2" s="222"/>
      <c r="J2" s="222"/>
      <c r="K2" s="222"/>
      <c r="L2" s="222"/>
      <c r="M2" s="222"/>
      <c r="N2" s="222"/>
      <c r="O2" s="1"/>
      <c r="P2" s="1"/>
      <c r="Q2" s="1"/>
      <c r="R2" s="1"/>
      <c r="S2" s="109"/>
      <c r="T2" s="109"/>
      <c r="U2" s="109"/>
      <c r="V2" s="109"/>
      <c r="W2" s="110" t="s">
        <v>44</v>
      </c>
      <c r="X2" s="104"/>
      <c r="Y2" s="104"/>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26.25" customHeight="1">
      <c r="A3" s="1"/>
      <c r="B3" s="2"/>
      <c r="C3" s="3"/>
      <c r="D3" s="3"/>
      <c r="E3" s="3"/>
      <c r="F3" s="3"/>
      <c r="G3" s="3"/>
      <c r="H3" s="3"/>
      <c r="I3" s="3"/>
      <c r="J3" s="3"/>
      <c r="K3" s="3"/>
      <c r="L3" s="6"/>
      <c r="M3" s="191" t="s">
        <v>75</v>
      </c>
      <c r="N3" s="192"/>
      <c r="O3" s="192"/>
      <c r="P3" s="192"/>
      <c r="Q3" s="193"/>
      <c r="R3" s="1"/>
      <c r="S3" s="105" t="s">
        <v>45</v>
      </c>
      <c r="T3" s="109"/>
      <c r="U3" s="109"/>
      <c r="V3" s="109"/>
      <c r="W3" s="111"/>
      <c r="X3" s="104"/>
      <c r="Y3" s="104"/>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5"/>
      <c r="C4" s="6"/>
      <c r="D4" s="6"/>
      <c r="E4" s="6"/>
      <c r="F4" s="6"/>
      <c r="G4" s="6"/>
      <c r="H4" s="6"/>
      <c r="I4" s="6"/>
      <c r="J4" s="6"/>
      <c r="K4" s="6"/>
      <c r="L4" s="6"/>
      <c r="M4" s="194"/>
      <c r="N4" s="195"/>
      <c r="O4" s="195"/>
      <c r="P4" s="195"/>
      <c r="Q4" s="196"/>
      <c r="R4" s="1"/>
      <c r="S4" s="106" t="s">
        <v>42</v>
      </c>
      <c r="T4" s="109"/>
      <c r="U4" s="109"/>
      <c r="V4" s="109"/>
      <c r="W4" s="110">
        <v>20</v>
      </c>
      <c r="X4" s="104"/>
      <c r="Y4" s="104"/>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5"/>
      <c r="C5" s="6"/>
      <c r="D5" s="6"/>
      <c r="E5" s="6"/>
      <c r="F5" s="6"/>
      <c r="G5" s="6"/>
      <c r="H5" s="6"/>
      <c r="I5" s="6"/>
      <c r="J5" s="6"/>
      <c r="K5" s="6"/>
      <c r="L5" s="6"/>
      <c r="M5" s="194"/>
      <c r="N5" s="195"/>
      <c r="O5" s="195"/>
      <c r="P5" s="195"/>
      <c r="Q5" s="196"/>
      <c r="R5" s="1"/>
      <c r="S5" s="106" t="s">
        <v>81</v>
      </c>
      <c r="T5" s="109"/>
      <c r="U5" s="109"/>
      <c r="V5" s="109"/>
      <c r="W5" s="110">
        <v>39</v>
      </c>
      <c r="X5" s="104"/>
      <c r="Y5" s="104"/>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5"/>
      <c r="C6" s="6"/>
      <c r="D6" s="6"/>
      <c r="E6" s="6"/>
      <c r="F6" s="6"/>
      <c r="G6" s="6"/>
      <c r="H6" s="6"/>
      <c r="I6" s="6"/>
      <c r="J6" s="6"/>
      <c r="K6" s="6"/>
      <c r="L6" s="6"/>
      <c r="M6" s="194"/>
      <c r="N6" s="195"/>
      <c r="O6" s="195"/>
      <c r="P6" s="195"/>
      <c r="Q6" s="196"/>
      <c r="R6" s="1"/>
      <c r="S6" s="106" t="s">
        <v>82</v>
      </c>
      <c r="T6" s="109"/>
      <c r="U6" s="109"/>
      <c r="V6" s="109"/>
      <c r="W6" s="110">
        <v>47</v>
      </c>
      <c r="X6" s="104"/>
      <c r="Y6" s="104"/>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5"/>
      <c r="C7" s="6"/>
      <c r="D7" s="6"/>
      <c r="E7" s="6"/>
      <c r="F7" s="6"/>
      <c r="G7" s="6"/>
      <c r="H7" s="6"/>
      <c r="I7" s="6"/>
      <c r="J7" s="6"/>
      <c r="K7" s="6"/>
      <c r="L7" s="6"/>
      <c r="M7" s="194"/>
      <c r="N7" s="195"/>
      <c r="O7" s="195"/>
      <c r="P7" s="195"/>
      <c r="Q7" s="196"/>
      <c r="R7" s="1"/>
      <c r="S7" s="106" t="s">
        <v>83</v>
      </c>
      <c r="T7" s="109"/>
      <c r="U7" s="109"/>
      <c r="V7" s="109"/>
      <c r="W7" s="110">
        <v>18</v>
      </c>
      <c r="X7" s="104"/>
      <c r="Y7" s="104"/>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5"/>
      <c r="C8" s="6"/>
      <c r="D8" s="6"/>
      <c r="E8" s="6"/>
      <c r="F8" s="6"/>
      <c r="G8" s="6"/>
      <c r="H8" s="6"/>
      <c r="I8" s="6"/>
      <c r="J8" s="6"/>
      <c r="K8" s="6"/>
      <c r="L8" s="6"/>
      <c r="M8" s="194"/>
      <c r="N8" s="195"/>
      <c r="O8" s="195"/>
      <c r="P8" s="195"/>
      <c r="Q8" s="196"/>
      <c r="R8" s="1"/>
      <c r="S8" s="106" t="s">
        <v>80</v>
      </c>
      <c r="T8" s="109"/>
      <c r="U8" s="109"/>
      <c r="V8" s="109"/>
      <c r="W8" s="110">
        <v>10</v>
      </c>
      <c r="X8" s="104"/>
      <c r="Y8" s="104"/>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5"/>
      <c r="C9" s="6"/>
      <c r="D9" s="6"/>
      <c r="E9" s="6"/>
      <c r="F9" s="6"/>
      <c r="G9" s="6"/>
      <c r="H9" s="6"/>
      <c r="I9" s="6"/>
      <c r="J9" s="6"/>
      <c r="K9" s="6"/>
      <c r="L9" s="6"/>
      <c r="M9" s="194"/>
      <c r="N9" s="195"/>
      <c r="O9" s="195"/>
      <c r="P9" s="195"/>
      <c r="Q9" s="196"/>
      <c r="R9" s="1"/>
      <c r="S9" s="106" t="s">
        <v>69</v>
      </c>
      <c r="T9" s="109"/>
      <c r="U9" s="109"/>
      <c r="V9" s="109"/>
      <c r="W9" s="110">
        <v>20</v>
      </c>
      <c r="X9" s="104"/>
      <c r="Y9" s="104"/>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5"/>
      <c r="C10" s="6"/>
      <c r="D10" s="6"/>
      <c r="E10" s="6"/>
      <c r="F10" s="6"/>
      <c r="G10" s="6"/>
      <c r="H10" s="6"/>
      <c r="I10" s="6"/>
      <c r="J10" s="6"/>
      <c r="K10" s="6"/>
      <c r="L10" s="6"/>
      <c r="M10" s="194"/>
      <c r="N10" s="195"/>
      <c r="O10" s="195"/>
      <c r="P10" s="195"/>
      <c r="Q10" s="196"/>
      <c r="R10" s="1"/>
      <c r="S10" s="104"/>
      <c r="T10" s="104"/>
      <c r="U10" s="104"/>
      <c r="V10" s="104"/>
      <c r="W10" s="104"/>
      <c r="X10" s="104"/>
      <c r="Y10" s="104"/>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5"/>
      <c r="C11" s="6"/>
      <c r="D11" s="6"/>
      <c r="E11" s="6"/>
      <c r="F11" s="6"/>
      <c r="G11" s="6"/>
      <c r="H11" s="6"/>
      <c r="I11" s="6"/>
      <c r="J11" s="6"/>
      <c r="K11" s="6"/>
      <c r="L11" s="6"/>
      <c r="M11" s="194"/>
      <c r="N11" s="195"/>
      <c r="O11" s="195"/>
      <c r="P11" s="195"/>
      <c r="Q11" s="196"/>
      <c r="R11" s="1"/>
      <c r="S11" s="104"/>
      <c r="T11" s="104"/>
      <c r="U11" s="104"/>
      <c r="V11" s="104"/>
      <c r="W11" s="104"/>
      <c r="X11" s="104"/>
      <c r="Y11" s="104"/>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5"/>
      <c r="C12" s="6"/>
      <c r="D12" s="6"/>
      <c r="E12" s="6"/>
      <c r="F12" s="6"/>
      <c r="G12" s="6"/>
      <c r="H12" s="6"/>
      <c r="I12" s="6"/>
      <c r="J12" s="6"/>
      <c r="K12" s="6"/>
      <c r="L12" s="6"/>
      <c r="M12" s="194"/>
      <c r="N12" s="195"/>
      <c r="O12" s="195"/>
      <c r="P12" s="195"/>
      <c r="Q12" s="196"/>
      <c r="R12" s="1"/>
      <c r="S12" s="104"/>
      <c r="T12" s="104"/>
      <c r="U12" s="104"/>
      <c r="V12" s="104"/>
      <c r="W12" s="104"/>
      <c r="X12" s="104"/>
      <c r="Y12" s="104"/>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thickBot="1">
      <c r="A13" s="1"/>
      <c r="B13" s="5"/>
      <c r="C13" s="6"/>
      <c r="D13" s="6"/>
      <c r="E13" s="6"/>
      <c r="F13" s="6"/>
      <c r="G13" s="6"/>
      <c r="H13" s="6"/>
      <c r="I13" s="6"/>
      <c r="J13" s="6"/>
      <c r="K13" s="6"/>
      <c r="L13" s="6"/>
      <c r="M13" s="197"/>
      <c r="N13" s="198"/>
      <c r="O13" s="198"/>
      <c r="P13" s="198"/>
      <c r="Q13" s="199"/>
      <c r="R13" s="1"/>
      <c r="S13" s="104"/>
      <c r="T13" s="104"/>
      <c r="U13" s="104"/>
      <c r="V13" s="104"/>
      <c r="W13" s="104"/>
      <c r="X13" s="104"/>
      <c r="Y13" s="104"/>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5"/>
      <c r="C14" s="6"/>
      <c r="D14" s="6"/>
      <c r="E14" s="6"/>
      <c r="F14" s="6"/>
      <c r="G14" s="6"/>
      <c r="H14" s="6"/>
      <c r="I14" s="6"/>
      <c r="J14" s="6"/>
      <c r="K14" s="6"/>
      <c r="L14" s="6"/>
      <c r="M14" s="148" t="s">
        <v>74</v>
      </c>
      <c r="N14" s="149"/>
      <c r="O14" s="149"/>
      <c r="P14" s="149"/>
      <c r="Q14" s="150"/>
      <c r="R14" s="1"/>
      <c r="S14" s="103"/>
      <c r="T14" s="103"/>
      <c r="U14" s="103"/>
      <c r="V14" s="103"/>
      <c r="W14" s="103"/>
      <c r="X14" s="103"/>
      <c r="Y14" s="102"/>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5"/>
      <c r="C15" s="6"/>
      <c r="D15" s="6"/>
      <c r="E15" s="6"/>
      <c r="F15" s="6"/>
      <c r="G15" s="6"/>
      <c r="H15" s="6"/>
      <c r="I15" s="6"/>
      <c r="J15" s="6"/>
      <c r="K15" s="6"/>
      <c r="L15" s="6"/>
      <c r="M15" s="142"/>
      <c r="N15" s="143"/>
      <c r="O15" s="143"/>
      <c r="P15" s="143"/>
      <c r="Q15" s="144"/>
      <c r="R15" s="1"/>
      <c r="S15" s="102"/>
      <c r="T15" s="102"/>
      <c r="U15" s="102"/>
      <c r="V15" s="102"/>
      <c r="W15" s="102"/>
      <c r="X15" s="102"/>
      <c r="Y15" s="102"/>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5" customHeight="1">
      <c r="A16" s="1"/>
      <c r="B16" s="5"/>
      <c r="C16" s="6"/>
      <c r="D16" s="6"/>
      <c r="E16" s="6"/>
      <c r="F16" s="6"/>
      <c r="G16" s="6"/>
      <c r="H16" s="6"/>
      <c r="I16" s="6"/>
      <c r="J16" s="6"/>
      <c r="K16" s="6"/>
      <c r="L16" s="6"/>
      <c r="M16" s="200" t="s">
        <v>79</v>
      </c>
      <c r="N16" s="201"/>
      <c r="O16" s="201"/>
      <c r="P16" s="201"/>
      <c r="Q16" s="202"/>
      <c r="R16" s="1"/>
      <c r="S16" s="102"/>
      <c r="T16" s="102"/>
      <c r="U16" s="102"/>
      <c r="V16" s="102"/>
      <c r="W16" s="102"/>
      <c r="X16" s="102"/>
      <c r="Y16" s="102"/>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15" customHeight="1">
      <c r="A17" s="1"/>
      <c r="B17" s="5"/>
      <c r="C17" s="6"/>
      <c r="D17" s="6"/>
      <c r="E17" s="6"/>
      <c r="F17" s="6"/>
      <c r="G17" s="6"/>
      <c r="H17" s="6"/>
      <c r="I17" s="6"/>
      <c r="J17" s="6"/>
      <c r="K17" s="6"/>
      <c r="L17" s="6"/>
      <c r="M17" s="200"/>
      <c r="N17" s="201"/>
      <c r="O17" s="201"/>
      <c r="P17" s="201"/>
      <c r="Q17" s="202"/>
      <c r="R17" s="1"/>
      <c r="S17" s="102"/>
      <c r="T17" s="102"/>
      <c r="U17" s="102"/>
      <c r="V17" s="102"/>
      <c r="W17" s="102"/>
      <c r="X17" s="102"/>
      <c r="Y17" s="102"/>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15" customHeight="1">
      <c r="A18" s="1"/>
      <c r="B18" s="5"/>
      <c r="C18" s="6"/>
      <c r="D18" s="6"/>
      <c r="E18" s="6"/>
      <c r="F18" s="6"/>
      <c r="G18" s="6"/>
      <c r="H18" s="6"/>
      <c r="I18" s="6"/>
      <c r="J18" s="6"/>
      <c r="K18" s="6"/>
      <c r="L18" s="6"/>
      <c r="M18" s="200"/>
      <c r="N18" s="201"/>
      <c r="O18" s="201"/>
      <c r="P18" s="201"/>
      <c r="Q18" s="202"/>
      <c r="R18" s="1"/>
      <c r="S18" s="102"/>
      <c r="T18" s="102"/>
      <c r="U18" s="102"/>
      <c r="V18" s="102"/>
      <c r="W18" s="102"/>
      <c r="X18" s="102"/>
      <c r="Y18" s="102"/>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5"/>
      <c r="C19" s="6"/>
      <c r="D19" s="6"/>
      <c r="E19" s="6"/>
      <c r="F19" s="6"/>
      <c r="G19" s="6"/>
      <c r="H19" s="6"/>
      <c r="I19" s="6"/>
      <c r="J19" s="6"/>
      <c r="K19" s="6"/>
      <c r="L19" s="6"/>
      <c r="M19" s="200"/>
      <c r="N19" s="201"/>
      <c r="O19" s="201"/>
      <c r="P19" s="201"/>
      <c r="Q19" s="202"/>
      <c r="R19" s="1"/>
      <c r="S19" s="102"/>
      <c r="T19" s="102"/>
      <c r="U19" s="102"/>
      <c r="V19" s="102"/>
      <c r="W19" s="102"/>
      <c r="X19" s="102"/>
      <c r="Y19" s="102"/>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5" customHeight="1">
      <c r="A20" s="1"/>
      <c r="B20" s="5"/>
      <c r="C20" s="6"/>
      <c r="D20" s="6"/>
      <c r="E20" s="6"/>
      <c r="F20" s="6"/>
      <c r="G20" s="6"/>
      <c r="H20" s="6"/>
      <c r="I20" s="6"/>
      <c r="J20" s="6"/>
      <c r="K20" s="6"/>
      <c r="L20" s="6"/>
      <c r="M20" s="200"/>
      <c r="N20" s="201"/>
      <c r="O20" s="201"/>
      <c r="P20" s="201"/>
      <c r="Q20" s="202"/>
      <c r="R20" s="1"/>
      <c r="S20" s="102"/>
      <c r="T20" s="102"/>
      <c r="U20" s="102"/>
      <c r="V20" s="102"/>
      <c r="W20" s="102"/>
      <c r="X20" s="102"/>
      <c r="Y20" s="102"/>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5" customHeight="1">
      <c r="A21" s="1"/>
      <c r="B21" s="5"/>
      <c r="C21" s="6"/>
      <c r="D21" s="6"/>
      <c r="E21" s="6"/>
      <c r="F21" s="6"/>
      <c r="G21" s="6"/>
      <c r="H21" s="6"/>
      <c r="I21" s="6"/>
      <c r="J21" s="6"/>
      <c r="K21" s="6"/>
      <c r="L21" s="6"/>
      <c r="M21" s="200"/>
      <c r="N21" s="201"/>
      <c r="O21" s="201"/>
      <c r="P21" s="201"/>
      <c r="Q21" s="202"/>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5" customHeight="1">
      <c r="A22" s="1"/>
      <c r="B22" s="5"/>
      <c r="C22" s="6"/>
      <c r="D22" s="6"/>
      <c r="E22" s="6"/>
      <c r="F22" s="6"/>
      <c r="G22" s="6"/>
      <c r="H22" s="6"/>
      <c r="I22" s="6"/>
      <c r="J22" s="6"/>
      <c r="K22" s="6"/>
      <c r="L22" s="6"/>
      <c r="M22" s="200"/>
      <c r="N22" s="201"/>
      <c r="O22" s="201"/>
      <c r="P22" s="201"/>
      <c r="Q22" s="202"/>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5" customHeight="1">
      <c r="A23" s="1"/>
      <c r="B23" s="5"/>
      <c r="C23" s="6"/>
      <c r="D23" s="6"/>
      <c r="E23" s="6"/>
      <c r="F23" s="6"/>
      <c r="G23" s="6"/>
      <c r="H23" s="6"/>
      <c r="I23" s="6"/>
      <c r="J23" s="6"/>
      <c r="K23" s="6"/>
      <c r="L23" s="6"/>
      <c r="M23" s="200"/>
      <c r="N23" s="201"/>
      <c r="O23" s="201"/>
      <c r="P23" s="201"/>
      <c r="Q23" s="202"/>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5" customHeight="1">
      <c r="A24" s="1"/>
      <c r="B24" s="5"/>
      <c r="C24" s="6"/>
      <c r="D24" s="6"/>
      <c r="E24" s="6"/>
      <c r="F24" s="6"/>
      <c r="G24" s="6"/>
      <c r="H24" s="6"/>
      <c r="I24" s="6"/>
      <c r="J24" s="6"/>
      <c r="K24" s="6"/>
      <c r="L24" s="6"/>
      <c r="M24" s="200"/>
      <c r="N24" s="201"/>
      <c r="O24" s="201"/>
      <c r="P24" s="201"/>
      <c r="Q24" s="202"/>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5" customHeight="1">
      <c r="A25" s="1"/>
      <c r="B25" s="5"/>
      <c r="C25" s="6"/>
      <c r="D25" s="6"/>
      <c r="E25" s="6"/>
      <c r="F25" s="6"/>
      <c r="G25" s="6"/>
      <c r="H25" s="6"/>
      <c r="I25" s="6"/>
      <c r="J25" s="6"/>
      <c r="K25" s="6"/>
      <c r="L25" s="6"/>
      <c r="M25" s="200"/>
      <c r="N25" s="201"/>
      <c r="O25" s="201"/>
      <c r="P25" s="201"/>
      <c r="Q25" s="202"/>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5.75" customHeight="1" thickBot="1">
      <c r="A26" s="1"/>
      <c r="B26" s="8"/>
      <c r="C26" s="9"/>
      <c r="D26" s="9"/>
      <c r="E26" s="9"/>
      <c r="F26" s="9"/>
      <c r="G26" s="9"/>
      <c r="H26" s="9"/>
      <c r="I26" s="9"/>
      <c r="J26" s="9"/>
      <c r="K26" s="9"/>
      <c r="L26" s="9"/>
      <c r="M26" s="203"/>
      <c r="N26" s="204"/>
      <c r="O26" s="204"/>
      <c r="P26" s="204"/>
      <c r="Q26" s="205"/>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5.75" customHeight="1" thickBot="1">
      <c r="A27" s="1"/>
      <c r="B27" s="71"/>
      <c r="C27" s="71"/>
      <c r="D27" s="21"/>
      <c r="E27" s="21"/>
      <c r="F27" s="21"/>
      <c r="G27" s="21"/>
      <c r="H27" s="21"/>
      <c r="I27" s="21"/>
      <c r="J27" s="21"/>
      <c r="K27" s="21"/>
      <c r="L27" s="2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5">
      <c r="A28" s="1"/>
      <c r="B28" s="72" t="s">
        <v>47</v>
      </c>
      <c r="C28" s="73"/>
      <c r="D28" s="74" t="s">
        <v>48</v>
      </c>
      <c r="E28" s="78"/>
      <c r="F28" s="79"/>
      <c r="G28" s="79"/>
      <c r="H28" s="79"/>
      <c r="I28" s="79"/>
      <c r="J28" s="4"/>
      <c r="K28" s="21"/>
      <c r="L28" s="2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5.75" thickBot="1">
      <c r="A29" s="1"/>
      <c r="B29" s="75" t="s">
        <v>49</v>
      </c>
      <c r="C29" s="76"/>
      <c r="D29" s="77" t="s">
        <v>50</v>
      </c>
      <c r="E29" s="80"/>
      <c r="F29" s="81"/>
      <c r="G29" s="81"/>
      <c r="H29" s="81"/>
      <c r="I29" s="81"/>
      <c r="J29" s="10"/>
      <c r="K29" s="21"/>
      <c r="L29" s="2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5" customHeight="1" thickBot="1">
      <c r="A30" s="1"/>
      <c r="B30" s="1"/>
      <c r="C30" s="1"/>
      <c r="D30" s="1"/>
      <c r="E30" s="1"/>
      <c r="F30" s="21"/>
      <c r="G30" s="70"/>
      <c r="H30" s="70"/>
      <c r="I30" s="70"/>
      <c r="J30" s="69"/>
      <c r="K30" s="21"/>
      <c r="L30" s="2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28.5" customHeight="1" thickBot="1">
      <c r="A31" s="1"/>
      <c r="B31" s="232" t="s">
        <v>30</v>
      </c>
      <c r="C31" s="233"/>
      <c r="D31" s="233"/>
      <c r="E31" s="233"/>
      <c r="F31" s="233"/>
      <c r="G31" s="233"/>
      <c r="H31" s="233"/>
      <c r="I31" s="233"/>
      <c r="J31" s="234"/>
      <c r="K31" s="13"/>
      <c r="L31" s="2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5" customHeight="1">
      <c r="A32" s="1"/>
      <c r="B32" s="241" t="s">
        <v>31</v>
      </c>
      <c r="C32" s="242"/>
      <c r="D32" s="243"/>
      <c r="E32" s="235" t="s">
        <v>32</v>
      </c>
      <c r="F32" s="216" t="s">
        <v>43</v>
      </c>
      <c r="G32" s="216"/>
      <c r="H32" s="216"/>
      <c r="I32" s="237" t="s">
        <v>33</v>
      </c>
      <c r="J32" s="238"/>
      <c r="K32" s="58"/>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5" customHeight="1">
      <c r="A33" s="1"/>
      <c r="B33" s="244"/>
      <c r="C33" s="245"/>
      <c r="D33" s="246"/>
      <c r="E33" s="236"/>
      <c r="F33" s="217"/>
      <c r="G33" s="217"/>
      <c r="H33" s="217"/>
      <c r="I33" s="239"/>
      <c r="J33" s="240"/>
      <c r="K33" s="58"/>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5" customHeight="1">
      <c r="A34" s="1"/>
      <c r="B34" s="247" t="s">
        <v>45</v>
      </c>
      <c r="C34" s="248"/>
      <c r="D34" s="248"/>
      <c r="E34" s="86">
        <v>0</v>
      </c>
      <c r="F34" s="187">
        <f>VLOOKUP($B$34,$S$3:$W$8,5,FALSE)</f>
        <v>0</v>
      </c>
      <c r="G34" s="187"/>
      <c r="H34" s="187"/>
      <c r="I34" s="185">
        <f aca="true" t="shared" si="0" ref="I34:I41">E34*F34*0.01</f>
        <v>0</v>
      </c>
      <c r="J34" s="186"/>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5" customHeight="1">
      <c r="A35" s="1"/>
      <c r="B35" s="249" t="s">
        <v>46</v>
      </c>
      <c r="C35" s="250"/>
      <c r="D35" s="250"/>
      <c r="E35" s="86">
        <v>0</v>
      </c>
      <c r="F35" s="248">
        <v>0</v>
      </c>
      <c r="G35" s="248"/>
      <c r="H35" s="248"/>
      <c r="I35" s="185">
        <f t="shared" si="0"/>
        <v>0</v>
      </c>
      <c r="J35" s="186"/>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5" customHeight="1">
      <c r="A36" s="1"/>
      <c r="B36" s="190" t="s">
        <v>34</v>
      </c>
      <c r="C36" s="185"/>
      <c r="D36" s="185"/>
      <c r="E36" s="86">
        <v>0</v>
      </c>
      <c r="F36" s="187">
        <v>25</v>
      </c>
      <c r="G36" s="187"/>
      <c r="H36" s="187"/>
      <c r="I36" s="185">
        <f t="shared" si="0"/>
        <v>0</v>
      </c>
      <c r="J36" s="186"/>
      <c r="K36" s="60"/>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5" customHeight="1">
      <c r="A37" s="1"/>
      <c r="B37" s="190" t="s">
        <v>41</v>
      </c>
      <c r="C37" s="185"/>
      <c r="D37" s="185"/>
      <c r="E37" s="86">
        <v>0</v>
      </c>
      <c r="F37" s="187">
        <v>25</v>
      </c>
      <c r="G37" s="187"/>
      <c r="H37" s="187"/>
      <c r="I37" s="185">
        <f t="shared" si="0"/>
        <v>0</v>
      </c>
      <c r="J37" s="186"/>
      <c r="K37" s="13"/>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5" customHeight="1">
      <c r="A38" s="1"/>
      <c r="B38" s="190" t="s">
        <v>40</v>
      </c>
      <c r="C38" s="185"/>
      <c r="D38" s="185"/>
      <c r="E38" s="86">
        <v>0</v>
      </c>
      <c r="F38" s="187">
        <v>30</v>
      </c>
      <c r="G38" s="187"/>
      <c r="H38" s="187"/>
      <c r="I38" s="185">
        <f t="shared" si="0"/>
        <v>0</v>
      </c>
      <c r="J38" s="186"/>
      <c r="K38" s="60"/>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5" customHeight="1">
      <c r="A39" s="1"/>
      <c r="B39" s="190" t="s">
        <v>35</v>
      </c>
      <c r="C39" s="185"/>
      <c r="D39" s="185"/>
      <c r="E39" s="86">
        <v>0</v>
      </c>
      <c r="F39" s="187">
        <v>25</v>
      </c>
      <c r="G39" s="187"/>
      <c r="H39" s="187"/>
      <c r="I39" s="185">
        <f t="shared" si="0"/>
        <v>0</v>
      </c>
      <c r="J39" s="186"/>
      <c r="K39" s="60"/>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5" customHeight="1">
      <c r="A40" s="1"/>
      <c r="B40" s="213" t="s">
        <v>71</v>
      </c>
      <c r="C40" s="214"/>
      <c r="D40" s="215"/>
      <c r="E40" s="86">
        <v>0</v>
      </c>
      <c r="F40" s="187">
        <v>9</v>
      </c>
      <c r="G40" s="187"/>
      <c r="H40" s="187"/>
      <c r="I40" s="185">
        <f t="shared" si="0"/>
        <v>0</v>
      </c>
      <c r="J40" s="186"/>
      <c r="K40" s="60"/>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5" customHeight="1" thickBot="1">
      <c r="A41" s="1"/>
      <c r="B41" s="206" t="s">
        <v>60</v>
      </c>
      <c r="C41" s="207"/>
      <c r="D41" s="207"/>
      <c r="E41" s="87">
        <v>0</v>
      </c>
      <c r="F41" s="208">
        <v>0</v>
      </c>
      <c r="G41" s="209"/>
      <c r="H41" s="210"/>
      <c r="I41" s="211">
        <f t="shared" si="0"/>
        <v>0</v>
      </c>
      <c r="J41" s="212"/>
      <c r="K41" s="60"/>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5" customHeight="1">
      <c r="A42" s="1"/>
      <c r="B42" s="251" t="s">
        <v>52</v>
      </c>
      <c r="C42" s="252"/>
      <c r="D42" s="252"/>
      <c r="E42" s="252"/>
      <c r="F42" s="88"/>
      <c r="G42" s="89"/>
      <c r="H42" s="89"/>
      <c r="I42" s="90"/>
      <c r="J42" s="91"/>
      <c r="K42" s="60"/>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5" customHeight="1">
      <c r="A43" s="1"/>
      <c r="B43" s="251"/>
      <c r="C43" s="252"/>
      <c r="D43" s="252"/>
      <c r="E43" s="252"/>
      <c r="F43" s="225" t="s">
        <v>36</v>
      </c>
      <c r="G43" s="226"/>
      <c r="H43" s="226"/>
      <c r="I43" s="226">
        <f>IF((SUM(I34:I38))&gt;20,20,SUM(I34:I41))</f>
        <v>0</v>
      </c>
      <c r="J43" s="229"/>
      <c r="K43" s="60"/>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5" customHeight="1">
      <c r="A44" s="1"/>
      <c r="B44" s="251"/>
      <c r="C44" s="252"/>
      <c r="D44" s="252"/>
      <c r="E44" s="252"/>
      <c r="F44" s="225" t="s">
        <v>38</v>
      </c>
      <c r="G44" s="226"/>
      <c r="H44" s="226"/>
      <c r="I44" s="230">
        <f>1000/(I43+10)</f>
        <v>100</v>
      </c>
      <c r="J44" s="231"/>
      <c r="K44" s="60"/>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5" customHeight="1" thickBot="1">
      <c r="A45" s="1"/>
      <c r="B45" s="251"/>
      <c r="C45" s="252"/>
      <c r="D45" s="252"/>
      <c r="E45" s="252"/>
      <c r="F45" s="227" t="s">
        <v>39</v>
      </c>
      <c r="G45" s="228"/>
      <c r="H45" s="228"/>
      <c r="I45" s="188">
        <f>($C$49*(EXP(($D$49*$I$43)))/100)</f>
        <v>0.9669069147239081</v>
      </c>
      <c r="J45" s="189"/>
      <c r="K45" s="60"/>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5" customHeight="1">
      <c r="A46" s="1"/>
      <c r="B46" s="218" t="s">
        <v>53</v>
      </c>
      <c r="C46" s="219"/>
      <c r="D46" s="219"/>
      <c r="E46" s="220"/>
      <c r="F46" s="89"/>
      <c r="G46" s="89"/>
      <c r="H46" s="89"/>
      <c r="I46" s="90"/>
      <c r="J46" s="90"/>
      <c r="K46" s="60"/>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15" customHeight="1">
      <c r="A47" s="1"/>
      <c r="B47" s="218"/>
      <c r="C47" s="219"/>
      <c r="D47" s="219"/>
      <c r="E47" s="220"/>
      <c r="F47" s="89"/>
      <c r="G47" s="89"/>
      <c r="H47" s="89"/>
      <c r="I47" s="90"/>
      <c r="J47" s="90"/>
      <c r="K47" s="60"/>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15" customHeight="1">
      <c r="A48" s="1"/>
      <c r="B48" s="92"/>
      <c r="C48" s="90" t="s">
        <v>54</v>
      </c>
      <c r="D48" s="90" t="s">
        <v>55</v>
      </c>
      <c r="E48" s="93"/>
      <c r="F48" s="89"/>
      <c r="G48" s="89"/>
      <c r="H48" s="89"/>
      <c r="I48" s="90"/>
      <c r="J48" s="90"/>
      <c r="K48" s="60"/>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15">
      <c r="A49" s="1"/>
      <c r="B49" s="94"/>
      <c r="C49" s="95">
        <f>EXP(INTERCEPT(Data!E23:E50,Data!B23:B50))</f>
        <v>96.69069147239081</v>
      </c>
      <c r="D49" s="96">
        <f>SLOPE(Data!E23:E50,Data!B23:B50)</f>
        <v>-0.16505945445918568</v>
      </c>
      <c r="E49" s="97"/>
      <c r="F49" s="89"/>
      <c r="G49" s="89"/>
      <c r="H49" s="89"/>
      <c r="I49" s="90"/>
      <c r="J49" s="90"/>
      <c r="K49" s="60"/>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15.75" thickBot="1">
      <c r="A50" s="1"/>
      <c r="B50" s="98"/>
      <c r="C50" s="99"/>
      <c r="D50" s="99"/>
      <c r="E50" s="100"/>
      <c r="F50" s="89"/>
      <c r="G50" s="89"/>
      <c r="H50" s="89"/>
      <c r="I50" s="90"/>
      <c r="J50" s="90"/>
      <c r="K50" s="60"/>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15">
      <c r="A51" s="1"/>
      <c r="B51" s="1"/>
      <c r="C51" s="67"/>
      <c r="D51" s="1"/>
      <c r="E51" s="68"/>
      <c r="F51" s="56"/>
      <c r="G51" s="61"/>
      <c r="H51" s="60"/>
      <c r="I51" s="60"/>
      <c r="J51" s="60"/>
      <c r="K51" s="60"/>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 r="A52" s="1"/>
      <c r="B52" s="1"/>
      <c r="C52" s="67"/>
      <c r="D52" s="1"/>
      <c r="E52" s="1"/>
      <c r="F52" s="56"/>
      <c r="G52" s="61"/>
      <c r="H52" s="60"/>
      <c r="I52" s="60"/>
      <c r="J52" s="60"/>
      <c r="K52" s="60"/>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 r="A53" s="1"/>
      <c r="B53" s="1"/>
      <c r="C53" s="1"/>
      <c r="D53" s="1"/>
      <c r="E53" s="1"/>
      <c r="F53" s="56"/>
      <c r="G53" s="60"/>
      <c r="H53" s="13"/>
      <c r="I53" s="13"/>
      <c r="J53" s="13"/>
      <c r="K53" s="13"/>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 r="A54" s="1"/>
      <c r="B54" s="1"/>
      <c r="C54" s="1"/>
      <c r="D54" s="1"/>
      <c r="E54" s="1"/>
      <c r="F54" s="57"/>
      <c r="G54" s="60"/>
      <c r="H54" s="62"/>
      <c r="I54" s="62"/>
      <c r="J54" s="62"/>
      <c r="K54" s="63"/>
      <c r="L54" s="13"/>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 r="A55" s="1"/>
      <c r="B55" s="1"/>
      <c r="C55" s="1"/>
      <c r="D55" s="1"/>
      <c r="E55" s="66"/>
      <c r="F55" s="56"/>
      <c r="G55" s="13"/>
      <c r="H55" s="13"/>
      <c r="I55" s="13"/>
      <c r="J55" s="1"/>
      <c r="K55" s="63"/>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 r="A56" s="1"/>
      <c r="B56" s="1"/>
      <c r="C56" s="1"/>
      <c r="D56" s="1"/>
      <c r="E56" s="1"/>
      <c r="F56" s="56"/>
      <c r="G56" s="13"/>
      <c r="H56" s="13"/>
      <c r="I56" s="13"/>
      <c r="J56" s="13"/>
      <c r="K56" s="13"/>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 r="A57" s="1"/>
      <c r="B57" s="1"/>
      <c r="C57" s="1"/>
      <c r="D57" s="1"/>
      <c r="E57" s="1"/>
      <c r="F57" s="59"/>
      <c r="G57" s="60"/>
      <c r="H57" s="58"/>
      <c r="I57" s="58"/>
      <c r="J57" s="58"/>
      <c r="K57" s="58"/>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 r="A58" s="1"/>
      <c r="B58" s="1"/>
      <c r="C58" s="1"/>
      <c r="D58" s="1"/>
      <c r="E58" s="1"/>
      <c r="F58" s="64"/>
      <c r="G58" s="60"/>
      <c r="H58" s="60"/>
      <c r="I58" s="60"/>
      <c r="J58" s="60"/>
      <c r="K58" s="60"/>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 r="A59" s="1"/>
      <c r="B59" s="1"/>
      <c r="C59" s="1"/>
      <c r="D59" s="1"/>
      <c r="E59" s="1"/>
      <c r="F59" s="64"/>
      <c r="G59" s="60"/>
      <c r="H59" s="60"/>
      <c r="I59" s="60"/>
      <c r="J59" s="60"/>
      <c r="K59" s="60"/>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 r="A60" s="1"/>
      <c r="B60" s="1"/>
      <c r="C60" s="1"/>
      <c r="D60" s="1"/>
      <c r="E60" s="1"/>
      <c r="F60" s="58"/>
      <c r="G60" s="60"/>
      <c r="H60" s="60"/>
      <c r="I60" s="60"/>
      <c r="J60" s="60"/>
      <c r="K60" s="60"/>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 r="A61" s="1"/>
      <c r="B61" s="1"/>
      <c r="C61" s="1"/>
      <c r="D61" s="1"/>
      <c r="E61" s="1"/>
      <c r="F61" s="58"/>
      <c r="G61" s="60"/>
      <c r="H61" s="60"/>
      <c r="I61" s="60"/>
      <c r="J61" s="60"/>
      <c r="K61" s="63"/>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 r="A68" s="1"/>
      <c r="B68" s="1"/>
      <c r="C68" s="65"/>
      <c r="D68" s="65"/>
      <c r="E68" s="65"/>
      <c r="F68" s="65"/>
      <c r="G68" s="65"/>
      <c r="H68" s="65"/>
      <c r="I68" s="65"/>
      <c r="J68" s="65"/>
      <c r="K68" s="65"/>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row r="101" spans="1:64" ht="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row>
    <row r="102" spans="1:64" ht="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row>
    <row r="103" spans="1:64" ht="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row>
    <row r="104" spans="1:64" ht="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row>
    <row r="105" spans="1:64" ht="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row>
    <row r="106" spans="1:64" ht="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row>
    <row r="107" spans="1:64" ht="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row>
    <row r="108" spans="1:64" ht="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row>
    <row r="109" spans="1:64" ht="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row>
    <row r="110" spans="1:64" ht="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row>
    <row r="111" spans="1:64" ht="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row>
    <row r="112" spans="1:64" ht="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row>
    <row r="113" spans="1:64" ht="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row>
    <row r="114" spans="1:64" ht="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row>
    <row r="115" spans="1:64" ht="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row>
    <row r="116" spans="1:64" ht="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row>
    <row r="117" spans="1:64" ht="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row>
    <row r="118" spans="25:64" ht="15">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row>
    <row r="119" spans="25:64" ht="15">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row>
    <row r="120" spans="25:64" ht="15">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row>
    <row r="121" spans="25:64" ht="15">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row>
    <row r="122" spans="25:64" ht="15">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row>
    <row r="123" spans="25:64" ht="15">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row>
    <row r="124" spans="25:64" ht="15">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row>
    <row r="125" spans="25:64" ht="15">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row>
    <row r="126" spans="25:64" ht="15">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row>
    <row r="127" spans="25:64" ht="15">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row>
  </sheetData>
  <sheetProtection sheet="1"/>
  <mergeCells count="42">
    <mergeCell ref="F37:H37"/>
    <mergeCell ref="I38:J38"/>
    <mergeCell ref="B42:E45"/>
    <mergeCell ref="B39:D39"/>
    <mergeCell ref="F38:H38"/>
    <mergeCell ref="F39:H39"/>
    <mergeCell ref="I34:J34"/>
    <mergeCell ref="I35:J35"/>
    <mergeCell ref="I36:J36"/>
    <mergeCell ref="I37:J37"/>
    <mergeCell ref="F35:H35"/>
    <mergeCell ref="F36:H36"/>
    <mergeCell ref="I1:N2"/>
    <mergeCell ref="B1:H2"/>
    <mergeCell ref="F44:H44"/>
    <mergeCell ref="F45:H45"/>
    <mergeCell ref="I43:J43"/>
    <mergeCell ref="I44:J44"/>
    <mergeCell ref="B31:J31"/>
    <mergeCell ref="E32:E33"/>
    <mergeCell ref="I32:J33"/>
    <mergeCell ref="F43:H43"/>
    <mergeCell ref="F41:H41"/>
    <mergeCell ref="I41:J41"/>
    <mergeCell ref="B40:D40"/>
    <mergeCell ref="F40:H40"/>
    <mergeCell ref="F32:H33"/>
    <mergeCell ref="B46:E47"/>
    <mergeCell ref="B32:D33"/>
    <mergeCell ref="B34:D34"/>
    <mergeCell ref="B35:D35"/>
    <mergeCell ref="B36:D36"/>
    <mergeCell ref="I39:J39"/>
    <mergeCell ref="F34:H34"/>
    <mergeCell ref="I45:J45"/>
    <mergeCell ref="B37:D37"/>
    <mergeCell ref="B38:D38"/>
    <mergeCell ref="M3:Q13"/>
    <mergeCell ref="M14:Q15"/>
    <mergeCell ref="M16:Q26"/>
    <mergeCell ref="I40:J40"/>
    <mergeCell ref="B41:D41"/>
  </mergeCells>
  <dataValidations count="1">
    <dataValidation type="list" allowBlank="1" showInputMessage="1" showErrorMessage="1" sqref="B34:D34">
      <formula1>$S$3:$S$9</formula1>
    </dataValidation>
  </dataValidations>
  <printOptions/>
  <pageMargins left="0.75" right="0.75" top="1" bottom="1" header="0.5" footer="0.5"/>
  <pageSetup horizontalDpi="600" verticalDpi="600"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College of Engineering and Computer Support</cp:lastModifiedBy>
  <cp:lastPrinted>2008-09-30T13:02:42Z</cp:lastPrinted>
  <dcterms:created xsi:type="dcterms:W3CDTF">2008-03-08T01:37:01Z</dcterms:created>
  <dcterms:modified xsi:type="dcterms:W3CDTF">2011-02-08T15:51:13Z</dcterms:modified>
  <cp:category/>
  <cp:version/>
  <cp:contentType/>
  <cp:contentStatus/>
</cp:coreProperties>
</file>